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4661" sheetId="1" r:id="rId2"/>
  </sheets>
  <definedNames>
    <definedName name="_xlnm._FilterDatabase" localSheetId="1" hidden="1">'CID 864661'!$2:$5</definedName>
  </definedNames>
  <calcPr calcId="144525"/>
</workbook>
</file>

<file path=xl/sharedStrings.xml><?xml version="1.0" encoding="utf-8"?>
<sst xmlns="http://schemas.openxmlformats.org/spreadsheetml/2006/main" count="45" uniqueCount="40">
  <si>
    <t>DUE DATE (ETA + 90 Days )</t>
  </si>
  <si>
    <t>Chassis</t>
  </si>
  <si>
    <t>Vessel</t>
  </si>
  <si>
    <t>ETA</t>
  </si>
  <si>
    <t>Unit Price including GST</t>
  </si>
  <si>
    <t>Amount Paid</t>
  </si>
  <si>
    <t>Balance Due</t>
  </si>
  <si>
    <t>Remarks</t>
  </si>
  <si>
    <t>ARRIVED UNITS</t>
  </si>
  <si>
    <t>Meridian Ace</t>
  </si>
  <si>
    <t>NA4W-0100209</t>
  </si>
  <si>
    <t>Settle your payment  to JK IMPORTS directly</t>
  </si>
  <si>
    <t>CID 864661 Total Due as of August 19, 2019</t>
  </si>
  <si>
    <t>UNPAID UNRELEASED</t>
  </si>
  <si>
    <t>ETA + 90 days</t>
  </si>
  <si>
    <t>ETA + 90 Days</t>
  </si>
  <si>
    <t>Deposit on ARRIVAL</t>
  </si>
  <si>
    <t>Deposit Paid</t>
  </si>
  <si>
    <t>BL Status</t>
  </si>
  <si>
    <t>Year</t>
  </si>
  <si>
    <t>Make/Model</t>
  </si>
  <si>
    <t>Origin</t>
  </si>
  <si>
    <t>Purchaser</t>
  </si>
  <si>
    <t>Sold Thru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</si>
  <si>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</si>
  <si>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</si>
  <si>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</si>
  <si>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</si>
  <si>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</si>
  <si>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</si>
  <si>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</si>
  <si>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</si>
  <si>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Shipped</t>
  </si>
  <si>
    <t>MITSUBISHI, GRANDIS</t>
  </si>
  <si>
    <t>IBC Japan</t>
  </si>
  <si>
    <t>iDirect iDirect</t>
  </si>
  <si>
    <t>iDirect</t>
  </si>
  <si>
    <t>Meridian Ace(KB)</t>
  </si>
  <si>
    <t>OK Book</t>
  </si>
  <si>
    <t>TOTAL</t>
  </si>
</sst>
</file>

<file path=xl/styles.xml><?xml version="1.0" encoding="utf-8"?>
<styleSheet xmlns="http://schemas.openxmlformats.org/spreadsheetml/2006/main">
  <numFmts count="10"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42" formatCode="_(&quot;$&quot;* #,##0_);_(&quot;$&quot;* \(#,##0\);_(&quot;$&quot;* &quot;-&quot;_);_(@_)"/>
    <numFmt numFmtId="7" formatCode="&quot;$&quot;#,##0.00_);\(&quot;$&quot;#,##0.00\)"/>
    <numFmt numFmtId="177" formatCode="_ * #,##0.00_ ;_ * \-#,##0.00_ ;_ * &quot;-&quot;??_ ;_ @_ "/>
    <numFmt numFmtId="178" formatCode="_(* #,##0_);_(* \(#,##0\);_(* &quot;-&quot;??_);_(@_)"/>
    <numFmt numFmtId="179" formatCode="[$-409]dd\-mmm\-yy;@"/>
    <numFmt numFmtId="180" formatCode="[$-409]d\-mmm\-yy;@"/>
    <numFmt numFmtId="8" formatCode="&quot;$&quot;#,##0.00_);[Red]\(&quot;$&quot;#,##0.00\)"/>
  </numFmts>
  <fonts count="3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1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i/>
      <sz val="9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19" fillId="25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3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29" borderId="3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0" fillId="19" borderId="6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19" borderId="3" applyNumberFormat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7" fillId="0" borderId="0"/>
    <xf numFmtId="0" fontId="23" fillId="1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19" fillId="3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left"/>
    </xf>
    <xf numFmtId="177" fontId="0" fillId="0" borderId="0" xfId="2" applyFont="1" applyAlignment="1">
      <alignment horizontal="center"/>
    </xf>
    <xf numFmtId="0" fontId="0" fillId="0" borderId="0" xfId="0" applyFill="1"/>
    <xf numFmtId="0" fontId="1" fillId="2" borderId="0" xfId="0" applyFont="1" applyFill="1" applyAlignment="1">
      <alignment horizontal="left"/>
    </xf>
    <xf numFmtId="177" fontId="0" fillId="2" borderId="0" xfId="2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177" fontId="2" fillId="3" borderId="0" xfId="2" applyFont="1" applyFill="1" applyAlignment="1">
      <alignment horizontal="center"/>
    </xf>
    <xf numFmtId="180" fontId="3" fillId="4" borderId="0" xfId="30" applyNumberFormat="1" applyFont="1" applyFill="1" applyAlignment="1">
      <alignment horizontal="left" vertical="center"/>
    </xf>
    <xf numFmtId="177" fontId="4" fillId="4" borderId="0" xfId="2" applyFont="1" applyFill="1" applyBorder="1" applyAlignment="1" applyProtection="1">
      <alignment horizontal="center" vertical="center"/>
    </xf>
    <xf numFmtId="180" fontId="4" fillId="4" borderId="0" xfId="30" applyNumberFormat="1" applyFont="1" applyFill="1" applyAlignment="1">
      <alignment horizontal="left" vertical="center"/>
    </xf>
    <xf numFmtId="178" fontId="5" fillId="4" borderId="0" xfId="46" applyNumberFormat="1" applyFont="1" applyFill="1" applyAlignment="1">
      <alignment vertical="center"/>
    </xf>
    <xf numFmtId="0" fontId="5" fillId="4" borderId="0" xfId="30" applyFont="1" applyFill="1" applyAlignment="1">
      <alignment vertical="center"/>
    </xf>
    <xf numFmtId="0" fontId="6" fillId="5" borderId="0" xfId="0" applyFont="1" applyFill="1"/>
    <xf numFmtId="177" fontId="2" fillId="5" borderId="0" xfId="2" applyFont="1" applyFill="1" applyAlignment="1">
      <alignment horizontal="center"/>
    </xf>
    <xf numFmtId="0" fontId="2" fillId="5" borderId="0" xfId="0" applyFont="1" applyFill="1"/>
    <xf numFmtId="58" fontId="7" fillId="6" borderId="0" xfId="0" applyNumberFormat="1" applyFont="1" applyFill="1" applyAlignment="1">
      <alignment horizontal="left"/>
    </xf>
    <xf numFmtId="177" fontId="8" fillId="0" borderId="0" xfId="2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77" fontId="1" fillId="0" borderId="0" xfId="2" applyFont="1" applyAlignment="1">
      <alignment horizontal="center"/>
    </xf>
    <xf numFmtId="43" fontId="0" fillId="2" borderId="0" xfId="2" applyNumberFormat="1" applyFont="1" applyFill="1" applyAlignment="1"/>
    <xf numFmtId="178" fontId="0" fillId="2" borderId="0" xfId="2" applyNumberFormat="1" applyFont="1" applyFill="1" applyAlignment="1"/>
    <xf numFmtId="58" fontId="0" fillId="2" borderId="0" xfId="0" applyNumberFormat="1" applyFill="1"/>
    <xf numFmtId="43" fontId="5" fillId="4" borderId="0" xfId="46" applyFont="1" applyFill="1" applyAlignment="1">
      <alignment vertical="center"/>
    </xf>
    <xf numFmtId="178" fontId="5" fillId="4" borderId="0" xfId="2" applyNumberFormat="1" applyFont="1" applyFill="1" applyAlignment="1">
      <alignment vertical="center"/>
    </xf>
    <xf numFmtId="58" fontId="9" fillId="4" borderId="0" xfId="52" applyNumberFormat="1" applyFont="1" applyFill="1" applyAlignment="1">
      <alignment vertical="center"/>
    </xf>
    <xf numFmtId="58" fontId="5" fillId="4" borderId="0" xfId="17" applyNumberFormat="1" applyFont="1" applyFill="1" applyAlignment="1">
      <alignment vertical="center"/>
    </xf>
    <xf numFmtId="7" fontId="5" fillId="4" borderId="0" xfId="17" applyNumberFormat="1" applyFont="1" applyFill="1" applyAlignment="1">
      <alignment vertical="center"/>
    </xf>
    <xf numFmtId="8" fontId="0" fillId="0" borderId="0" xfId="0" applyNumberFormat="1"/>
    <xf numFmtId="58" fontId="0" fillId="0" borderId="0" xfId="0" applyNumberFormat="1"/>
    <xf numFmtId="22" fontId="0" fillId="0" borderId="0" xfId="0" applyNumberFormat="1"/>
    <xf numFmtId="0" fontId="2" fillId="0" borderId="0" xfId="0" applyFont="1" applyFill="1"/>
    <xf numFmtId="7" fontId="5" fillId="0" borderId="0" xfId="17" applyNumberFormat="1" applyFont="1" applyFill="1" applyAlignment="1">
      <alignment vertical="center"/>
    </xf>
    <xf numFmtId="179" fontId="5" fillId="0" borderId="0" xfId="30" applyNumberFormat="1" applyFont="1" applyFill="1" applyAlignment="1">
      <alignment horizontal="center" vertical="center"/>
    </xf>
    <xf numFmtId="0" fontId="10" fillId="2" borderId="0" xfId="0" applyFont="1" applyFill="1" applyBorder="1"/>
    <xf numFmtId="58" fontId="10" fillId="2" borderId="0" xfId="0" applyNumberFormat="1" applyFont="1" applyFill="1" applyBorder="1" applyAlignment="1">
      <alignment horizontal="center"/>
    </xf>
    <xf numFmtId="43" fontId="10" fillId="2" borderId="0" xfId="2" applyNumberFormat="1" applyFont="1" applyFill="1" applyBorder="1" applyAlignment="1">
      <alignment horizontal="right"/>
    </xf>
    <xf numFmtId="0" fontId="10" fillId="0" borderId="0" xfId="0" applyFont="1" applyFill="1" applyBorder="1"/>
    <xf numFmtId="0" fontId="2" fillId="3" borderId="0" xfId="0" applyFont="1" applyFill="1" applyAlignment="1">
      <alignment horizontal="center"/>
    </xf>
    <xf numFmtId="180" fontId="11" fillId="2" borderId="0" xfId="0" applyNumberFormat="1" applyFont="1" applyFill="1" applyBorder="1" applyAlignment="1">
      <alignment horizontal="left"/>
    </xf>
    <xf numFmtId="43" fontId="11" fillId="2" borderId="0" xfId="53" applyFont="1" applyFill="1" applyBorder="1" applyAlignment="1">
      <alignment horizontal="left"/>
    </xf>
    <xf numFmtId="58" fontId="11" fillId="2" borderId="0" xfId="53" applyNumberFormat="1" applyFont="1" applyFill="1" applyBorder="1" applyAlignment="1">
      <alignment horizontal="center"/>
    </xf>
    <xf numFmtId="43" fontId="11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43" fontId="12" fillId="2" borderId="0" xfId="52" applyFont="1" applyFill="1" applyBorder="1"/>
    <xf numFmtId="0" fontId="13" fillId="7" borderId="0" xfId="0" applyFont="1" applyFill="1" applyBorder="1" applyAlignment="1">
      <alignment horizontal="left"/>
    </xf>
    <xf numFmtId="0" fontId="14" fillId="7" borderId="0" xfId="0" applyFont="1" applyFill="1" applyBorder="1"/>
    <xf numFmtId="58" fontId="14" fillId="7" borderId="0" xfId="0" applyNumberFormat="1" applyFont="1" applyFill="1" applyBorder="1" applyAlignment="1">
      <alignment horizontal="center"/>
    </xf>
    <xf numFmtId="43" fontId="12" fillId="7" borderId="0" xfId="0" applyNumberFormat="1" applyFont="1" applyFill="1" applyBorder="1"/>
    <xf numFmtId="43" fontId="15" fillId="7" borderId="0" xfId="0" applyNumberFormat="1" applyFont="1" applyFill="1" applyBorder="1"/>
    <xf numFmtId="178" fontId="10" fillId="7" borderId="0" xfId="0" applyNumberFormat="1" applyFont="1" applyFill="1" applyBorder="1"/>
    <xf numFmtId="178" fontId="10" fillId="2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showGridLines="0" tabSelected="1" workbookViewId="0">
      <pane ySplit="1" topLeftCell="A2" activePane="bottomLeft" state="frozen"/>
      <selection/>
      <selection pane="bottomLeft" activeCell="A7" sqref="A7"/>
    </sheetView>
  </sheetViews>
  <sheetFormatPr defaultColWidth="9.13888888888889" defaultRowHeight="13.5" customHeight="1"/>
  <cols>
    <col min="1" max="1" width="34.8518518518519" style="38" customWidth="1"/>
    <col min="2" max="2" width="15.1111111111111" style="38" customWidth="1"/>
    <col min="3" max="3" width="15.712962962963" style="38" customWidth="1"/>
    <col min="4" max="4" width="8.85185185185185" style="39" customWidth="1"/>
    <col min="5" max="5" width="22" style="38" customWidth="1"/>
    <col min="6" max="6" width="12.4259259259259" style="40" customWidth="1"/>
    <col min="7" max="7" width="11.8518518518519" style="38" customWidth="1"/>
    <col min="8" max="8" width="41" style="38" customWidth="1"/>
    <col min="9" max="9" width="12.4259259259259" style="41" customWidth="1"/>
    <col min="10" max="10" width="10" style="41" customWidth="1"/>
    <col min="11" max="11" width="11" style="41" customWidth="1"/>
    <col min="12" max="16384" width="9.13888888888889" style="41"/>
  </cols>
  <sheetData>
    <row r="1" ht="14.4" spans="1:16384">
      <c r="A1" s="8" t="s">
        <v>0</v>
      </c>
      <c r="B1" s="8" t="s">
        <v>1</v>
      </c>
      <c r="C1" s="8" t="s">
        <v>2</v>
      </c>
      <c r="D1" s="42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  <c r="XFB1" s="35"/>
      <c r="XFC1" s="35"/>
      <c r="XFD1" s="35"/>
    </row>
    <row r="2" ht="14.4" spans="1:16384">
      <c r="A2" s="11" t="s">
        <v>8</v>
      </c>
      <c r="B2" s="11"/>
      <c r="C2" s="11"/>
      <c r="D2" s="11"/>
      <c r="E2" s="11"/>
      <c r="F2" s="11"/>
      <c r="G2" s="11"/>
      <c r="H2" s="11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5"/>
    </row>
    <row r="3" ht="14.4" spans="1:16384">
      <c r="A3" s="16" t="s">
        <v>9</v>
      </c>
      <c r="B3" s="16"/>
      <c r="C3" s="16"/>
      <c r="D3" s="16"/>
      <c r="E3" s="16"/>
      <c r="F3" s="16"/>
      <c r="G3" s="16"/>
      <c r="H3" s="16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  <c r="XFD3" s="35"/>
    </row>
    <row r="4" customHeight="1" spans="1:8">
      <c r="A4" s="43">
        <f>VLOOKUP(B4,'CID 864661'!A:B,2,FALSE)</f>
        <v>43654</v>
      </c>
      <c r="B4" t="s">
        <v>10</v>
      </c>
      <c r="C4" s="44" t="str">
        <f>VLOOKUP(B4,'CID 864661'!A:M,13,FALSE)</f>
        <v>Meridian Ace(KB)</v>
      </c>
      <c r="D4" s="45">
        <f>VLOOKUP(B4,'CID 864661'!A:O,15,FALSE)</f>
        <v>43564</v>
      </c>
      <c r="E4" s="46">
        <f>VLOOKUP(B4,'CID 864661'!A:K,11,FALSE)</f>
        <v>3611</v>
      </c>
      <c r="F4" s="47">
        <f>'CID 864661'!D5</f>
        <v>1500</v>
      </c>
      <c r="G4" s="46">
        <f>+E4-F4</f>
        <v>2111</v>
      </c>
      <c r="H4" s="48" t="s">
        <v>11</v>
      </c>
    </row>
    <row r="5" customHeight="1" spans="1:8">
      <c r="A5" s="49" t="s">
        <v>12</v>
      </c>
      <c r="B5" s="50"/>
      <c r="C5" s="50"/>
      <c r="D5" s="51"/>
      <c r="E5" s="52">
        <f>SUM(E4:E4)</f>
        <v>3611</v>
      </c>
      <c r="F5" s="52">
        <f>SUM(F4:F4)</f>
        <v>1500</v>
      </c>
      <c r="G5" s="53">
        <f>SUM(G4:G4)</f>
        <v>2111</v>
      </c>
      <c r="H5" s="54"/>
    </row>
    <row r="6" customHeight="1" spans="8:8">
      <c r="H6" s="55"/>
    </row>
    <row r="7" customHeight="1" spans="1:7">
      <c r="A7" s="56"/>
      <c r="B7" s="57"/>
      <c r="C7" s="57"/>
      <c r="D7" s="58"/>
      <c r="E7" s="57"/>
      <c r="F7" s="57"/>
      <c r="G7" s="57"/>
    </row>
    <row r="9" customHeight="1" spans="6:6">
      <c r="F9" s="38"/>
    </row>
    <row r="10" customHeight="1" spans="6:6">
      <c r="F10" s="38"/>
    </row>
    <row r="11" customHeight="1" spans="6:6">
      <c r="F11" s="38"/>
    </row>
    <row r="12" customHeight="1" spans="6:6">
      <c r="F12" s="38"/>
    </row>
    <row r="13" customHeight="1" spans="6:6">
      <c r="F13" s="38"/>
    </row>
    <row r="14" customHeight="1" spans="6:6">
      <c r="F14" s="38"/>
    </row>
    <row r="15" customHeight="1" spans="6:6">
      <c r="F15" s="38"/>
    </row>
    <row r="16" customHeight="1" spans="6:6">
      <c r="F16" s="38"/>
    </row>
    <row r="17" customHeight="1" spans="6:6">
      <c r="F17" s="38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"/>
  <sheetViews>
    <sheetView workbookViewId="0">
      <selection activeCell="A8" sqref="A8"/>
    </sheetView>
  </sheetViews>
  <sheetFormatPr defaultColWidth="9" defaultRowHeight="14.4" outlineLevelRow="5"/>
  <cols>
    <col min="1" max="1" width="20.287037037037" customWidth="1"/>
    <col min="2" max="2" width="15" style="1" customWidth="1"/>
    <col min="3" max="3" width="20.712962962963" style="2" customWidth="1"/>
    <col min="4" max="4" width="12" customWidth="1"/>
    <col min="5" max="5" width="12.5740740740741" customWidth="1"/>
    <col min="6" max="6" width="7.13888888888889" customWidth="1"/>
    <col min="7" max="7" width="23.287037037037" customWidth="1"/>
    <col min="8" max="8" width="9.28703703703704" customWidth="1"/>
    <col min="9" max="9" width="21.8518518518519" customWidth="1"/>
    <col min="10" max="10" width="11.5740740740741" customWidth="1"/>
    <col min="11" max="11" width="22" customWidth="1"/>
    <col min="12" max="12" width="10.4259259259259" customWidth="1"/>
    <col min="13" max="13" width="18.4259259259259" customWidth="1"/>
    <col min="14" max="14" width="11.712962962963" customWidth="1"/>
    <col min="15" max="15" width="13.287037037037" customWidth="1"/>
    <col min="16" max="16" width="17.4259259259259" customWidth="1"/>
    <col min="17" max="17" width="17.712962962963" customWidth="1"/>
    <col min="18" max="18" width="17" customWidth="1"/>
    <col min="19" max="19" width="16.712962962963" customWidth="1"/>
    <col min="20" max="16384" width="9" style="3"/>
  </cols>
  <sheetData>
    <row r="1" spans="1:19">
      <c r="A1" s="4" t="s">
        <v>13</v>
      </c>
      <c r="B1" s="5"/>
      <c r="C1" s="5"/>
      <c r="D1" s="6"/>
      <c r="E1" s="7" t="s">
        <v>14</v>
      </c>
      <c r="F1" s="6"/>
      <c r="G1" s="6"/>
      <c r="H1" s="6"/>
      <c r="I1" s="24"/>
      <c r="J1" s="25"/>
      <c r="K1" s="25"/>
      <c r="L1" s="6"/>
      <c r="M1" s="26"/>
      <c r="N1" s="26"/>
      <c r="O1" s="26"/>
      <c r="P1" s="6"/>
      <c r="Q1" s="6"/>
      <c r="R1" s="6"/>
      <c r="S1" s="6"/>
    </row>
    <row r="2" spans="1:16384">
      <c r="A2" s="8" t="s">
        <v>1</v>
      </c>
      <c r="B2" s="9" t="s">
        <v>15</v>
      </c>
      <c r="C2" s="10" t="s">
        <v>16</v>
      </c>
      <c r="D2" s="8" t="s">
        <v>17</v>
      </c>
      <c r="E2" s="8" t="s">
        <v>18</v>
      </c>
      <c r="F2" s="8" t="s">
        <v>19</v>
      </c>
      <c r="G2" s="8" t="s">
        <v>20</v>
      </c>
      <c r="H2" s="8" t="s">
        <v>21</v>
      </c>
      <c r="I2" s="8" t="s">
        <v>22</v>
      </c>
      <c r="J2" s="8" t="s">
        <v>23</v>
      </c>
      <c r="K2" s="8" t="s">
        <v>4</v>
      </c>
      <c r="L2" s="8" t="s">
        <v>24</v>
      </c>
      <c r="M2" s="8" t="s">
        <v>25</v>
      </c>
      <c r="N2" s="8" t="s">
        <v>26</v>
      </c>
      <c r="O2" s="8" t="s">
        <v>27</v>
      </c>
      <c r="P2" s="8" t="s">
        <v>28</v>
      </c>
      <c r="Q2" s="8" t="s">
        <v>29</v>
      </c>
      <c r="R2" s="8" t="s">
        <v>30</v>
      </c>
      <c r="S2" s="8" t="s">
        <v>31</v>
      </c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  <c r="XFD2" s="35"/>
    </row>
    <row r="3" spans="1:34">
      <c r="A3" s="11" t="s">
        <v>8</v>
      </c>
      <c r="B3" s="12"/>
      <c r="C3" s="12"/>
      <c r="D3" s="13"/>
      <c r="E3" s="11"/>
      <c r="F3" s="14"/>
      <c r="G3" s="14"/>
      <c r="H3" s="15"/>
      <c r="I3" s="27"/>
      <c r="J3" s="28"/>
      <c r="K3" s="28"/>
      <c r="L3" s="15"/>
      <c r="M3" s="29"/>
      <c r="N3" s="30"/>
      <c r="O3" s="30"/>
      <c r="P3" s="31"/>
      <c r="Q3" s="31"/>
      <c r="R3" s="31"/>
      <c r="S3" s="31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7"/>
      <c r="AH3" s="37"/>
    </row>
    <row r="4" spans="1:16384">
      <c r="A4" s="16" t="s">
        <v>9</v>
      </c>
      <c r="B4" s="17"/>
      <c r="C4" s="17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pans="1:16384">
      <c r="A5" t="s">
        <v>10</v>
      </c>
      <c r="B5" s="19">
        <f>O5+90</f>
        <v>43654</v>
      </c>
      <c r="C5" s="20">
        <v>1500</v>
      </c>
      <c r="D5" s="20">
        <v>1500</v>
      </c>
      <c r="E5" t="s">
        <v>32</v>
      </c>
      <c r="F5">
        <v>2004</v>
      </c>
      <c r="G5" t="s">
        <v>33</v>
      </c>
      <c r="H5" t="s">
        <v>34</v>
      </c>
      <c r="I5" t="s">
        <v>35</v>
      </c>
      <c r="J5" t="s">
        <v>36</v>
      </c>
      <c r="K5" s="32">
        <v>3611</v>
      </c>
      <c r="L5" s="32">
        <v>1250</v>
      </c>
      <c r="M5" t="s">
        <v>37</v>
      </c>
      <c r="N5" s="33">
        <v>43542</v>
      </c>
      <c r="O5" s="33">
        <v>43564</v>
      </c>
      <c r="P5" s="34">
        <v>43521.5763888889</v>
      </c>
      <c r="Q5" s="34">
        <v>43521.6159722222</v>
      </c>
      <c r="R5">
        <v>21</v>
      </c>
      <c r="S5" t="s">
        <v>38</v>
      </c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/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/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/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/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/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/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/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/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/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/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/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/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/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/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/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/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/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/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/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/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/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/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/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/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/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/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/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/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/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/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/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/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/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/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/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/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/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/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/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/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/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/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/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/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/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/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/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/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/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/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/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/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/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/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/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/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/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/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/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/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/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/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/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/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/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/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/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/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/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/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/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/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/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/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/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/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/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/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/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/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/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/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/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/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/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/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/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/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/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/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/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/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/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/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/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/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/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/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/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/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/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/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/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/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/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/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/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/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/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/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/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/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/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/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/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/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/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/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/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/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/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/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/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/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/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/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/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/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/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/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/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/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/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/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/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/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/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/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/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/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/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/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/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/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/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/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/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/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/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/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/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/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/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/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/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/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/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/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/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/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/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/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/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/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/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/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/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/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/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/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/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/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/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/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/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/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/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/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/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/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/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/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/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/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/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/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/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/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/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/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/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/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/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/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/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/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/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/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/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/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/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/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/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/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/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/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/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/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/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/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/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/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/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/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/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/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/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/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/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/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/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/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/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/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/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/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/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/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/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/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/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/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/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/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/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/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/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/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/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/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/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/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/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/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/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/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/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/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/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/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/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/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/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/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/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/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/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/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/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/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/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/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/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/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/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/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/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/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/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/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/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/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/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/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/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/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/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/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/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/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/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/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/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/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/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/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/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/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/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/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/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/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/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/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/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/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/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/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/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/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/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/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/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/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/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/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/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/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/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/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/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/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/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/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/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/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/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/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/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/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/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/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/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/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/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/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/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/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/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/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/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/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/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/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/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/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/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/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/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/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/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/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/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/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/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/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/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/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/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/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/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/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/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/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/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/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/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/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/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/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/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/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/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/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/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/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/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/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/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/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/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/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/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/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/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/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/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/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/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/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/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/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/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/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/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/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/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/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/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/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/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/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/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/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/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/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/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/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/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/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/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/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/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/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/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/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/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/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/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/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/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/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/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/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/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/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/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/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/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/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/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/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/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/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/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/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/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/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/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/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/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/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/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/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/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/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/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/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/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/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/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/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/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/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/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/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/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/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/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/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/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/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/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/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/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/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/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/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/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/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/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/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/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/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/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/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/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/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/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/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/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/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/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/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/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/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/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/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/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/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/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/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/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/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/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/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/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/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/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/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/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/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/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/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/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/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/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/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/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/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/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/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/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/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/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/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/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/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/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/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/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/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/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/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/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/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/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/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/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/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/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/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/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/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/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/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/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/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/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/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/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/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/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/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/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/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/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/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/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/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/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/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/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/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/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/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/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/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/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/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/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/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/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/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/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/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/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/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/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/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/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/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/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/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/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/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/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/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/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/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/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/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/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/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/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/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/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/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/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/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/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/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/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/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/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/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/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/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/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/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/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/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/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/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/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/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/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/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/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/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/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/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/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/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/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/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/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/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/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/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/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/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/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/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/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/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/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/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/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/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/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/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/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/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/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/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/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/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/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/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/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/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/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/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/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/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/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/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/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/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/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/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/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/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/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/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/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/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/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/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/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/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/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/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/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/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/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/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/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/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/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/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/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/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/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/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/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/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/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/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/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/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/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/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/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/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/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/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/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/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/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/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/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/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/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/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/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/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/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/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/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/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/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/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/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/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/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/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/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/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/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/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/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/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/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/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/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/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/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/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/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/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/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/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/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/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/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/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/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/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/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/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/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/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/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/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/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/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/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/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/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/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/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/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/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/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/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/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/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/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/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/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/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/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/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/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/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/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/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/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/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/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/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/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/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/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/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/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/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/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/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/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/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/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/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/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/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/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/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/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/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/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/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/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/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/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/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/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/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/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/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/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/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/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/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/>
      <c r="XEP5" s="35"/>
      <c r="XEQ5" s="35"/>
      <c r="XER5" s="35"/>
      <c r="XES5" s="35"/>
      <c r="XET5" s="35"/>
      <c r="XEU5" s="35"/>
      <c r="XEV5" s="35"/>
      <c r="XEW5" s="35"/>
      <c r="XEX5" s="35"/>
      <c r="XEY5" s="35"/>
      <c r="XEZ5" s="35"/>
      <c r="XFA5" s="35"/>
      <c r="XFB5" s="35"/>
      <c r="XFC5" s="35"/>
      <c r="XFD5" s="35"/>
    </row>
    <row r="6" spans="1:19">
      <c r="A6" s="21" t="s">
        <v>39</v>
      </c>
      <c r="B6" s="22">
        <f>SUBTOTAL(3,B5:B5)</f>
        <v>1</v>
      </c>
      <c r="C6" s="23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</sheetData>
  <autoFilter ref="A2:XFD5">
    <sortState ref="2:5">
      <sortCondition ref="O2:O9"/>
    </sortState>
    <extLst/>
  </autoFilter>
  <conditionalFormatting sqref="A1">
    <cfRule type="cellIs" dxfId="0" priority="4" operator="lessThan">
      <formula>TODAY()</formula>
    </cfRule>
  </conditionalFormatting>
  <conditionalFormatting sqref="B5">
    <cfRule type="cellIs" dxfId="0" priority="5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864661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2019-08-19T00:50:25Z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1033-11.2.0.8893</vt:lpwstr>
  </property>
</Properties>
</file>