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19620" windowHeight="1029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Sheet2!$A$8:$AQ$8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E5" i="1"/>
  <c r="P4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E7" i="1"/>
  <c r="F7" i="1"/>
  <c r="K38" i="1"/>
  <c r="N38" i="1" s="1"/>
  <c r="K37" i="1"/>
  <c r="N37" i="1" s="1"/>
  <c r="P37" i="1" s="1"/>
  <c r="R37" i="1" s="1"/>
  <c r="K36" i="1"/>
  <c r="N36" i="1" s="1"/>
  <c r="P36" i="1" s="1"/>
  <c r="R36" i="1" s="1"/>
  <c r="K35" i="1"/>
  <c r="N35" i="1" s="1"/>
  <c r="P35" i="1" s="1"/>
  <c r="R35" i="1" s="1"/>
  <c r="K34" i="1"/>
  <c r="N34" i="1" s="1"/>
  <c r="K33" i="1"/>
  <c r="K32" i="1"/>
  <c r="N32" i="1" s="1"/>
  <c r="P32" i="1" s="1"/>
  <c r="R32" i="1" s="1"/>
  <c r="K31" i="1"/>
  <c r="N31" i="1" s="1"/>
  <c r="P31" i="1" s="1"/>
  <c r="R31" i="1" s="1"/>
  <c r="K30" i="1"/>
  <c r="N30" i="1" s="1"/>
  <c r="K29" i="1"/>
  <c r="N29" i="1" s="1"/>
  <c r="P29" i="1" s="1"/>
  <c r="R29" i="1" s="1"/>
  <c r="K28" i="1"/>
  <c r="N28" i="1" s="1"/>
  <c r="P28" i="1" s="1"/>
  <c r="R28" i="1" s="1"/>
  <c r="K27" i="1"/>
  <c r="N27" i="1" s="1"/>
  <c r="P27" i="1" s="1"/>
  <c r="R27" i="1" s="1"/>
  <c r="K26" i="1"/>
  <c r="N26" i="1" s="1"/>
  <c r="K25" i="1"/>
  <c r="N25" i="1" s="1"/>
  <c r="P25" i="1" s="1"/>
  <c r="R25" i="1" s="1"/>
  <c r="K24" i="1"/>
  <c r="N24" i="1" s="1"/>
  <c r="P24" i="1" s="1"/>
  <c r="R24" i="1" s="1"/>
  <c r="K23" i="1"/>
  <c r="N23" i="1" s="1"/>
  <c r="P23" i="1" s="1"/>
  <c r="R23" i="1" s="1"/>
  <c r="K22" i="1"/>
  <c r="N22" i="1" s="1"/>
  <c r="K21" i="1"/>
  <c r="N21" i="1" s="1"/>
  <c r="P21" i="1" s="1"/>
  <c r="R21" i="1" s="1"/>
  <c r="K20" i="1"/>
  <c r="N20" i="1" s="1"/>
  <c r="P20" i="1" s="1"/>
  <c r="R20" i="1" s="1"/>
  <c r="K19" i="1"/>
  <c r="N19" i="1" s="1"/>
  <c r="P19" i="1" s="1"/>
  <c r="R19" i="1" s="1"/>
  <c r="K18" i="1"/>
  <c r="N18" i="1" s="1"/>
  <c r="K17" i="1"/>
  <c r="N17" i="1" s="1"/>
  <c r="P17" i="1" s="1"/>
  <c r="R17" i="1" s="1"/>
  <c r="K16" i="1"/>
  <c r="N16" i="1" s="1"/>
  <c r="P16" i="1" s="1"/>
  <c r="R16" i="1" s="1"/>
  <c r="K15" i="1"/>
  <c r="N15" i="1" s="1"/>
  <c r="P15" i="1" s="1"/>
  <c r="R15" i="1" s="1"/>
  <c r="K14" i="1"/>
  <c r="N14" i="1" s="1"/>
  <c r="K13" i="1"/>
  <c r="N13" i="1" s="1"/>
  <c r="P13" i="1" s="1"/>
  <c r="R13" i="1" s="1"/>
  <c r="K12" i="1"/>
  <c r="N12" i="1" s="1"/>
  <c r="P12" i="1" s="1"/>
  <c r="R12" i="1" s="1"/>
  <c r="K11" i="1"/>
  <c r="N11" i="1" s="1"/>
  <c r="P11" i="1" s="1"/>
  <c r="R11" i="1" s="1"/>
  <c r="K10" i="1"/>
  <c r="N10" i="1" s="1"/>
  <c r="K9" i="1"/>
  <c r="N9" i="1" s="1"/>
  <c r="P9" i="1" s="1"/>
  <c r="R9" i="1" s="1"/>
  <c r="K8" i="1"/>
  <c r="N8" i="1" s="1"/>
  <c r="P8" i="1" s="1"/>
  <c r="R8" i="1" s="1"/>
  <c r="K7" i="1"/>
  <c r="N7" i="1" s="1"/>
  <c r="P7" i="1" s="1"/>
  <c r="R7" i="1" s="1"/>
  <c r="P10" i="1" l="1"/>
  <c r="R10" i="1" s="1"/>
  <c r="P14" i="1"/>
  <c r="R14" i="1" s="1"/>
  <c r="P18" i="1"/>
  <c r="R18" i="1" s="1"/>
  <c r="P22" i="1"/>
  <c r="R22" i="1" s="1"/>
  <c r="P26" i="1"/>
  <c r="R26" i="1" s="1"/>
  <c r="P30" i="1"/>
  <c r="R30" i="1" s="1"/>
  <c r="P34" i="1"/>
  <c r="R34" i="1" s="1"/>
  <c r="P38" i="1"/>
  <c r="R38" i="1" s="1"/>
</calcChain>
</file>

<file path=xl/sharedStrings.xml><?xml version="1.0" encoding="utf-8"?>
<sst xmlns="http://schemas.openxmlformats.org/spreadsheetml/2006/main" count="803" uniqueCount="265">
  <si>
    <t>Hi please consign the following vehicles to Stadium Cars Christchurch.</t>
  </si>
  <si>
    <t>Agent fee, Y65,000</t>
  </si>
  <si>
    <t>Freight, $1200.00</t>
  </si>
  <si>
    <t>Fixed price compliance $550.00 inc gst</t>
  </si>
  <si>
    <t>Invoice at 1 point under todays rate</t>
  </si>
  <si>
    <t>ACA33-5230624 Vanguard   Y600,000</t>
  </si>
  <si>
    <t>ACA33-5249966 Vanguard   Y600,000</t>
  </si>
  <si>
    <t>AZE156-1002363 Blade         Y140,000</t>
  </si>
  <si>
    <t>AZE156-1025540 Blade         Y200,000</t>
  </si>
  <si>
    <t>AZE156-1028346 Blade         Y200,000</t>
  </si>
  <si>
    <t>AZE156-1034742 Blade         Y260,000</t>
  </si>
  <si>
    <t>BLFFW-107473 Axela             Y480,000</t>
  </si>
  <si>
    <t>BR9-013113 Outback             Y410,000</t>
  </si>
  <si>
    <t>C11-062286 Tiida                    Y40,000</t>
  </si>
  <si>
    <t>CW5W-5401883 Outlander  Y360,000</t>
  </si>
  <si>
    <t>CX4A-0100752 Gaiant           Y240,000</t>
  </si>
  <si>
    <t>GE2-005237 Impreza             Y100,000</t>
  </si>
  <si>
    <t>GE6-1712528 Fit                     Y220,000</t>
  </si>
  <si>
    <t>GH8-005617 Impreza             Y420,000</t>
  </si>
  <si>
    <t>GP1-1017855 Fit                     Y140,000</t>
  </si>
  <si>
    <t>GP1-1080164 Fit                     Y300,000</t>
  </si>
  <si>
    <t>GPE-015064 Impreza             Y820,000</t>
  </si>
  <si>
    <t>JC11-039618 Tiida                  Y170,000</t>
  </si>
  <si>
    <t>JC11-040871 Tiida                  Y100,000</t>
  </si>
  <si>
    <t>KJ10-250701 Dualis                Y380,000</t>
  </si>
  <si>
    <t>KJ10-252100 Dualis                Y350,000</t>
  </si>
  <si>
    <t>KJ10-300651 Dualis                Y360,000</t>
  </si>
  <si>
    <t>KJ10-301104 Dualis                Y500,000</t>
  </si>
  <si>
    <t>KJ10-303060 Dualis                Y410,000</t>
  </si>
  <si>
    <t>KJ10-215764 Dualis                Y420,000</t>
  </si>
  <si>
    <t>NT31-113715 Xtrail                Y410,000</t>
  </si>
  <si>
    <t>NZE141-9212991 Corolla      Y260,000</t>
  </si>
  <si>
    <t>NZE151-1096010 Auris          Y200,000</t>
  </si>
  <si>
    <t>RE3-1300111 CRV                   Y420,000</t>
  </si>
  <si>
    <t>T31-001292 Xtrail                   Y360,000</t>
  </si>
  <si>
    <t>ZC53S-102833 Swift               Y700,000</t>
  </si>
  <si>
    <t>ZC725-215769 Swift               Y200,000</t>
  </si>
  <si>
    <t>Many Thanks</t>
  </si>
  <si>
    <t>Ian Muir</t>
  </si>
  <si>
    <t xml:space="preserve">ACA33-5230624 </t>
  </si>
  <si>
    <t>Y600,000</t>
  </si>
  <si>
    <t xml:space="preserve">ACA33-5249966 </t>
  </si>
  <si>
    <t xml:space="preserve">AZE156-1002363 </t>
  </si>
  <si>
    <t>Y140,000</t>
  </si>
  <si>
    <t xml:space="preserve">AZE156-1025540 </t>
  </si>
  <si>
    <t>Y200,000</t>
  </si>
  <si>
    <t xml:space="preserve">AZE156-1028346 </t>
  </si>
  <si>
    <t xml:space="preserve">AZE156-1034742 </t>
  </si>
  <si>
    <t>Y260,000</t>
  </si>
  <si>
    <t xml:space="preserve">BLFFW-107473 </t>
  </si>
  <si>
    <t xml:space="preserve">BR9-013113 </t>
  </si>
  <si>
    <t>Y410,000</t>
  </si>
  <si>
    <t xml:space="preserve">C11-062286 </t>
  </si>
  <si>
    <t xml:space="preserve">CW5W-5401883 </t>
  </si>
  <si>
    <t>Y360,000</t>
  </si>
  <si>
    <t xml:space="preserve">CX4A-0100752 </t>
  </si>
  <si>
    <t xml:space="preserve">GE2-005237 </t>
  </si>
  <si>
    <t>Y100,000</t>
  </si>
  <si>
    <t xml:space="preserve">GE6-1712528 </t>
  </si>
  <si>
    <t>Y220,000</t>
  </si>
  <si>
    <t xml:space="preserve">GH8-005617 </t>
  </si>
  <si>
    <t>Y420,000</t>
  </si>
  <si>
    <t xml:space="preserve">GP1-1017855 </t>
  </si>
  <si>
    <t xml:space="preserve">GP1-1080164 </t>
  </si>
  <si>
    <t>Y300,000</t>
  </si>
  <si>
    <t xml:space="preserve">GPE-015064 </t>
  </si>
  <si>
    <t>Y820,000</t>
  </si>
  <si>
    <t xml:space="preserve">JC11-039618 </t>
  </si>
  <si>
    <t>Y170,000</t>
  </si>
  <si>
    <t xml:space="preserve">JC11-040871 </t>
  </si>
  <si>
    <t xml:space="preserve">KJ10-250701 </t>
  </si>
  <si>
    <t xml:space="preserve">KJ10-252100 </t>
  </si>
  <si>
    <t>Y350,000</t>
  </si>
  <si>
    <t xml:space="preserve">KJ10-300651 </t>
  </si>
  <si>
    <t xml:space="preserve">KJ10-301104 </t>
  </si>
  <si>
    <t>Y500,000</t>
  </si>
  <si>
    <t xml:space="preserve">KJ10-303060 </t>
  </si>
  <si>
    <t xml:space="preserve">KJ10-215764 </t>
  </si>
  <si>
    <t xml:space="preserve">NT31-113715 </t>
  </si>
  <si>
    <t xml:space="preserve">NZE141-9212991 </t>
  </si>
  <si>
    <t xml:space="preserve">NZE151-1096010 </t>
  </si>
  <si>
    <t xml:space="preserve">RE3-1300111 </t>
  </si>
  <si>
    <t xml:space="preserve">T31-001292 </t>
  </si>
  <si>
    <t xml:space="preserve">ZC53S-102833 </t>
  </si>
  <si>
    <t>CAR Cost</t>
  </si>
  <si>
    <t>DT</t>
  </si>
  <si>
    <t>FOB</t>
  </si>
  <si>
    <t>NZ SPLIT 2n 65,000-1,200</t>
  </si>
  <si>
    <t>CID</t>
  </si>
  <si>
    <t>VEHICLE STATUS REPORT</t>
  </si>
  <si>
    <t>Country</t>
  </si>
  <si>
    <t>Port</t>
  </si>
  <si>
    <t>Company Name</t>
  </si>
  <si>
    <t>Terms</t>
  </si>
  <si>
    <t>Terms On Ship</t>
  </si>
  <si>
    <t>Chassis No</t>
  </si>
  <si>
    <t>Price Sales</t>
  </si>
  <si>
    <t>Auction Price</t>
  </si>
  <si>
    <t>Auction Fee</t>
  </si>
  <si>
    <t>Purchase Price</t>
  </si>
  <si>
    <t>Car Cost</t>
  </si>
  <si>
    <t>SIV</t>
  </si>
  <si>
    <t>BE</t>
  </si>
  <si>
    <t>Scale Margin</t>
  </si>
  <si>
    <t>Total Cost</t>
  </si>
  <si>
    <t>Ocean Freight</t>
  </si>
  <si>
    <t>Insurance</t>
  </si>
  <si>
    <t>Improvement</t>
  </si>
  <si>
    <t>Distance Transport</t>
  </si>
  <si>
    <t>SIV + OFS</t>
  </si>
  <si>
    <t>Status</t>
  </si>
  <si>
    <t>Date Confirm</t>
  </si>
  <si>
    <t>Ok Book Date</t>
  </si>
  <si>
    <t>Ok Bookby</t>
  </si>
  <si>
    <t>Confirmed By</t>
  </si>
  <si>
    <t>AM</t>
  </si>
  <si>
    <t>RS</t>
  </si>
  <si>
    <t>Payment Commitment</t>
  </si>
  <si>
    <t>Purchaser</t>
  </si>
  <si>
    <t>Age</t>
  </si>
  <si>
    <t>Make</t>
  </si>
  <si>
    <t>Model</t>
  </si>
  <si>
    <t>Year</t>
  </si>
  <si>
    <t>Assigned</t>
  </si>
  <si>
    <t>Ship Name</t>
  </si>
  <si>
    <t>Arrival</t>
  </si>
  <si>
    <t>Destination</t>
  </si>
  <si>
    <t>BuyTrip</t>
  </si>
  <si>
    <t>New Zealand</t>
  </si>
  <si>
    <t>Lyttelton</t>
  </si>
  <si>
    <t>Stadium Cars-864068</t>
  </si>
  <si>
    <t>ACA33-5230624</t>
  </si>
  <si>
    <t>Unshipped Unassigned</t>
  </si>
  <si>
    <t>Muir, Ian</t>
  </si>
  <si>
    <t>Keatley, Glenn</t>
  </si>
  <si>
    <t>Janine Malapit</t>
  </si>
  <si>
    <t>TOYOTA</t>
  </si>
  <si>
    <t>VANGUARD</t>
  </si>
  <si>
    <t>Unassigned</t>
  </si>
  <si>
    <t>Nagoya</t>
  </si>
  <si>
    <t>NO</t>
  </si>
  <si>
    <t>ACA33-5249966</t>
  </si>
  <si>
    <t>Ura, Tomohiro</t>
  </si>
  <si>
    <t>AZE156-1002363</t>
  </si>
  <si>
    <t>BLADE</t>
  </si>
  <si>
    <t>AZE156-1025540</t>
  </si>
  <si>
    <t>AZE156-1028346</t>
  </si>
  <si>
    <t>Arai, Kazuaki</t>
  </si>
  <si>
    <t>AZE156-1034742</t>
  </si>
  <si>
    <t>Bullock, Michael</t>
  </si>
  <si>
    <t>BLFFW-107473</t>
  </si>
  <si>
    <t>Recommend, iDirect</t>
  </si>
  <si>
    <t>MAZDA</t>
  </si>
  <si>
    <t>AXELA</t>
  </si>
  <si>
    <t>BR9-013113</t>
  </si>
  <si>
    <t>Buyer, ATNZ</t>
  </si>
  <si>
    <t>SUBARU</t>
  </si>
  <si>
    <t>OUTBACK</t>
  </si>
  <si>
    <t>YES</t>
  </si>
  <si>
    <t>C11-062286</t>
  </si>
  <si>
    <t>iDirect, iDirect</t>
  </si>
  <si>
    <t>NISSAN</t>
  </si>
  <si>
    <t>TIIDA</t>
  </si>
  <si>
    <t>CW5W-5401883</t>
  </si>
  <si>
    <t>MITSUBISHI</t>
  </si>
  <si>
    <t>OUTLANDER</t>
  </si>
  <si>
    <t>CX4A-0100752</t>
  </si>
  <si>
    <t>Yoshikawa, Noriyuki</t>
  </si>
  <si>
    <t>GALANT FORTIS</t>
  </si>
  <si>
    <t>GE2-005237</t>
  </si>
  <si>
    <t>IMPREZA</t>
  </si>
  <si>
    <t>GE6-1712528</t>
  </si>
  <si>
    <t>Yagami, Hiroki</t>
  </si>
  <si>
    <t>HONDA</t>
  </si>
  <si>
    <t>FIT</t>
  </si>
  <si>
    <t>GH8-005617</t>
  </si>
  <si>
    <t>Carin, Earl</t>
  </si>
  <si>
    <t>GP1-1017855</t>
  </si>
  <si>
    <t>Sy, Charmagne Kenneth</t>
  </si>
  <si>
    <t>GP1-1080164</t>
  </si>
  <si>
    <t>Cudico, Eve</t>
  </si>
  <si>
    <t>GPE-015064</t>
  </si>
  <si>
    <t>Ariyama NZ, Noritaka</t>
  </si>
  <si>
    <t>IMPREZA XV</t>
  </si>
  <si>
    <t>JC11-039618</t>
  </si>
  <si>
    <t>JC11-040871</t>
  </si>
  <si>
    <t>KEEFW-115843</t>
  </si>
  <si>
    <t>Negishi, Shudo</t>
  </si>
  <si>
    <t>CX-5</t>
  </si>
  <si>
    <t>KJ10-250701</t>
  </si>
  <si>
    <t>Singson Jr., Edgardo</t>
  </si>
  <si>
    <t>DUALIS</t>
  </si>
  <si>
    <t>KJ10-252100</t>
  </si>
  <si>
    <t>Sismar, Jenelyn</t>
  </si>
  <si>
    <t>KJ10-300651</t>
  </si>
  <si>
    <t>KJ10-301104</t>
  </si>
  <si>
    <t>Cabañero, Andro Nicolo</t>
  </si>
  <si>
    <t>KJ10-303060</t>
  </si>
  <si>
    <t>KNJ10-215764</t>
  </si>
  <si>
    <t>Watanabe, Hideki</t>
  </si>
  <si>
    <t>NT31-113715</t>
  </si>
  <si>
    <t>Repuela, Efraim</t>
  </si>
  <si>
    <t>X-TRAIL</t>
  </si>
  <si>
    <t>NZE151-1018601</t>
  </si>
  <si>
    <t>Murata, Ryuuya</t>
  </si>
  <si>
    <t xml:space="preserve">TOYOTA </t>
  </si>
  <si>
    <t>AURIS</t>
  </si>
  <si>
    <t>NZE151-1096010</t>
  </si>
  <si>
    <t>Didal, Poca Joe</t>
  </si>
  <si>
    <t>RE3-1300111</t>
  </si>
  <si>
    <t>Mayol, Maria Cristina</t>
  </si>
  <si>
    <t>CR-V</t>
  </si>
  <si>
    <t>RE4-1101512</t>
  </si>
  <si>
    <t>T31-001292</t>
  </si>
  <si>
    <t>ZC53S-102833</t>
  </si>
  <si>
    <t>Goco, Lloyd</t>
  </si>
  <si>
    <t>SUZUKI</t>
  </si>
  <si>
    <t>SWIFT</t>
  </si>
  <si>
    <t>ZC72S-215769</t>
  </si>
  <si>
    <t>NZE141-9212991</t>
  </si>
  <si>
    <t>FOB in NZD</t>
  </si>
  <si>
    <t>OFS</t>
  </si>
  <si>
    <t>CIF NZD</t>
  </si>
  <si>
    <t>current rate</t>
  </si>
  <si>
    <t>less 1 point</t>
  </si>
  <si>
    <t>Price update base on FOB conversion</t>
  </si>
  <si>
    <t>Chassi</t>
  </si>
  <si>
    <t>SF</t>
  </si>
  <si>
    <t>Remark</t>
  </si>
  <si>
    <t xml:space="preserve"> Vanguard</t>
  </si>
  <si>
    <t>move at BE</t>
  </si>
  <si>
    <t>Vanguard</t>
  </si>
  <si>
    <t xml:space="preserve"> Blade</t>
  </si>
  <si>
    <t>move at sf</t>
  </si>
  <si>
    <t>Blade</t>
  </si>
  <si>
    <t>  Y260,000</t>
  </si>
  <si>
    <t xml:space="preserve"> Axela</t>
  </si>
  <si>
    <t xml:space="preserve"> Y480,000</t>
  </si>
  <si>
    <t xml:space="preserve"> Outback</t>
  </si>
  <si>
    <t xml:space="preserve"> Tiida</t>
  </si>
  <si>
    <t>Y40,000</t>
  </si>
  <si>
    <t xml:space="preserve"> Outlander</t>
  </si>
  <si>
    <t xml:space="preserve"> Gaiant</t>
  </si>
  <si>
    <t xml:space="preserve"> Y240,000</t>
  </si>
  <si>
    <t xml:space="preserve"> Impreza</t>
  </si>
  <si>
    <t xml:space="preserve"> Fit</t>
  </si>
  <si>
    <t xml:space="preserve"> Y100,000</t>
  </si>
  <si>
    <t xml:space="preserve"> Dualis</t>
  </si>
  <si>
    <t xml:space="preserve"> Y380,000</t>
  </si>
  <si>
    <t>  Y410,000</t>
  </si>
  <si>
    <t xml:space="preserve"> Y420,000</t>
  </si>
  <si>
    <t xml:space="preserve"> Xtrail</t>
  </si>
  <si>
    <t>    Y410,000</t>
  </si>
  <si>
    <t xml:space="preserve"> Corolla</t>
  </si>
  <si>
    <t>unit in CID 656963 (Toyopet Motors Ltd.)</t>
  </si>
  <si>
    <t xml:space="preserve"> Auris</t>
  </si>
  <si>
    <t>  Y200,000</t>
  </si>
  <si>
    <t xml:space="preserve"> CRV</t>
  </si>
  <si>
    <t>  Y360,000</t>
  </si>
  <si>
    <t xml:space="preserve"> Swift</t>
  </si>
  <si>
    <t xml:space="preserve"> Y700,000</t>
  </si>
  <si>
    <t>ZC725-215769 Swift</t>
  </si>
  <si>
    <t>Currently Confirmed to Toyopet CID 656963</t>
  </si>
  <si>
    <t>FOB Price</t>
  </si>
  <si>
    <t>Price - SF  ( + / -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</si>
</sst>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3" fontId="0" fillId="0" borderId="0" xfId="0" applyNumberFormat="1" applyAlignment="1"/>
    <xf numFmtId="15" fontId="0" fillId="0" borderId="0" xfId="0" applyNumberFormat="1" applyAlignment="1"/>
    <xf numFmtId="14" fontId="0" fillId="0" borderId="0" xfId="0" applyNumberFormat="1" applyAlignment="1"/>
    <xf numFmtId="0" fontId="4" fillId="2" borderId="0" xfId="0" applyFont="1" applyFill="1" applyAlignment="1">
      <alignment vertical="center"/>
    </xf>
    <xf numFmtId="0" fontId="0" fillId="2" borderId="0" xfId="0" applyFill="1" applyAlignment="1"/>
    <xf numFmtId="169" fontId="0" fillId="2" borderId="0" xfId="1" applyNumberFormat="1" applyFont="1" applyFill="1" applyAlignment="1"/>
    <xf numFmtId="0" fontId="0" fillId="0" borderId="0" xfId="0" applyFill="1" applyAlignment="1"/>
    <xf numFmtId="169" fontId="0" fillId="0" borderId="0" xfId="1" applyNumberFormat="1" applyFont="1" applyFill="1" applyAlignment="1"/>
    <xf numFmtId="169" fontId="0" fillId="0" borderId="0" xfId="0" applyNumberFormat="1" applyFill="1" applyAlignment="1"/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0" xfId="1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9" fontId="2" fillId="4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2" fillId="5" borderId="0" xfId="0" applyFont="1" applyFill="1" applyAlignment="1">
      <alignment horizontal="center" vertical="center"/>
    </xf>
    <xf numFmtId="169" fontId="2" fillId="5" borderId="0" xfId="1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B2" zoomScaleNormal="100" workbookViewId="0">
      <selection activeCell="D33" sqref="D33"/>
    </sheetView>
  </sheetViews>
  <sheetFormatPr defaultRowHeight="15" x14ac:dyDescent="0.25"/>
  <cols>
    <col min="1" max="1" width="68.140625" style="8" bestFit="1" customWidth="1"/>
    <col min="2" max="2" width="25.7109375" style="8" customWidth="1"/>
    <col min="3" max="3" width="15.7109375" style="8" hidden="1" customWidth="1"/>
    <col min="4" max="4" width="15.28515625" style="8" bestFit="1" customWidth="1"/>
    <col min="5" max="7" width="8" style="9" bestFit="1" customWidth="1"/>
    <col min="8" max="8" width="5.85546875" style="9" bestFit="1" customWidth="1"/>
    <col min="9" max="9" width="9.28515625" style="8" bestFit="1" customWidth="1"/>
    <col min="10" max="10" width="10.28515625" style="9" bestFit="1" customWidth="1"/>
    <col min="11" max="11" width="7.85546875" style="9" customWidth="1"/>
    <col min="12" max="12" width="8" style="9" bestFit="1" customWidth="1"/>
    <col min="13" max="13" width="11.42578125" style="8" bestFit="1" customWidth="1"/>
    <col min="14" max="14" width="10.85546875" style="8" bestFit="1" customWidth="1"/>
    <col min="15" max="15" width="3.140625" style="8" customWidth="1"/>
    <col min="16" max="16" width="12.28515625" style="9" bestFit="1" customWidth="1"/>
    <col min="17" max="17" width="7" style="9" bestFit="1" customWidth="1"/>
    <col min="18" max="18" width="9.28515625" style="8" bestFit="1" customWidth="1"/>
    <col min="19" max="19" width="34.42578125" style="8" hidden="1" customWidth="1"/>
    <col min="20" max="16384" width="9.140625" style="8"/>
  </cols>
  <sheetData>
    <row r="1" spans="1:19" ht="15.75" x14ac:dyDescent="0.25">
      <c r="A1" s="18" t="s">
        <v>0</v>
      </c>
      <c r="K1" s="19"/>
    </row>
    <row r="2" spans="1:19" ht="15.75" x14ac:dyDescent="0.25">
      <c r="A2" s="18" t="s">
        <v>1</v>
      </c>
      <c r="D2" s="9" t="s">
        <v>88</v>
      </c>
      <c r="E2" s="19">
        <v>864068</v>
      </c>
    </row>
    <row r="3" spans="1:19" ht="15.75" x14ac:dyDescent="0.25">
      <c r="A3" s="18" t="s">
        <v>2</v>
      </c>
      <c r="D3" s="9" t="s">
        <v>87</v>
      </c>
      <c r="M3" s="23"/>
      <c r="N3" s="23"/>
      <c r="O3" s="23"/>
      <c r="P3" s="24" t="s">
        <v>224</v>
      </c>
    </row>
    <row r="4" spans="1:19" ht="15.75" x14ac:dyDescent="0.25">
      <c r="A4" s="18" t="s">
        <v>3</v>
      </c>
      <c r="D4" s="8" t="s">
        <v>223</v>
      </c>
      <c r="E4" s="8">
        <v>71.14</v>
      </c>
      <c r="M4" s="23" t="s">
        <v>223</v>
      </c>
      <c r="N4" s="23">
        <v>71.14</v>
      </c>
      <c r="O4" s="23"/>
      <c r="P4" s="23">
        <f>+N4-1</f>
        <v>70.14</v>
      </c>
    </row>
    <row r="5" spans="1:19" ht="15.75" x14ac:dyDescent="0.25">
      <c r="A5" s="18" t="s">
        <v>4</v>
      </c>
      <c r="D5" s="25" t="s">
        <v>224</v>
      </c>
      <c r="E5" s="26">
        <f>+E4-1</f>
        <v>70.14</v>
      </c>
    </row>
    <row r="6" spans="1:19" s="20" customFormat="1" ht="30" x14ac:dyDescent="0.25">
      <c r="D6" s="27"/>
      <c r="E6" s="28" t="s">
        <v>227</v>
      </c>
      <c r="F6" s="28" t="s">
        <v>101</v>
      </c>
      <c r="G6" s="28" t="s">
        <v>102</v>
      </c>
      <c r="H6" s="28" t="s">
        <v>119</v>
      </c>
      <c r="I6" s="29" t="s">
        <v>264</v>
      </c>
      <c r="J6" s="28" t="s">
        <v>84</v>
      </c>
      <c r="K6" s="28" t="s">
        <v>85</v>
      </c>
      <c r="L6" s="28" t="s">
        <v>86</v>
      </c>
      <c r="M6" s="27"/>
      <c r="N6" s="28" t="s">
        <v>263</v>
      </c>
      <c r="O6" s="27"/>
      <c r="P6" s="28" t="s">
        <v>220</v>
      </c>
      <c r="Q6" s="28" t="s">
        <v>221</v>
      </c>
      <c r="R6" s="28" t="s">
        <v>222</v>
      </c>
    </row>
    <row r="7" spans="1:19" ht="15.75" x14ac:dyDescent="0.25">
      <c r="A7" s="18" t="s">
        <v>5</v>
      </c>
      <c r="C7" s="8" t="s">
        <v>39</v>
      </c>
      <c r="D7" s="8" t="s">
        <v>131</v>
      </c>
      <c r="E7" s="9">
        <f>VLOOKUP(D7,Sheet3!B:E,4,0)</f>
        <v>10850</v>
      </c>
      <c r="F7" s="9">
        <f>VLOOKUP(D7,Sheet3!B:D,3,0)</f>
        <v>12150</v>
      </c>
      <c r="G7" s="9">
        <f>VLOOKUP(D7,Sheet3!B:F,5,0)</f>
        <v>11769</v>
      </c>
      <c r="H7" s="9">
        <f>VLOOKUP(D7,Sheet2!I:AG,25,0)</f>
        <v>119</v>
      </c>
      <c r="I7" s="10">
        <f>+R7-E7</f>
        <v>-168.96207584830336</v>
      </c>
      <c r="J7" s="9">
        <v>600000</v>
      </c>
      <c r="K7" s="9">
        <f>VLOOKUP(D7,Sheet2!I:V,14,0)</f>
        <v>0</v>
      </c>
      <c r="L7" s="9">
        <v>65000</v>
      </c>
      <c r="N7" s="10">
        <f>+J7+K7+L7</f>
        <v>665000</v>
      </c>
      <c r="P7" s="9">
        <f>+N7/$P$4</f>
        <v>9481.0379241516966</v>
      </c>
      <c r="Q7" s="9">
        <v>1200</v>
      </c>
      <c r="R7" s="22">
        <f>+P7+Q7</f>
        <v>10681.037924151697</v>
      </c>
      <c r="S7" s="8" t="s">
        <v>225</v>
      </c>
    </row>
    <row r="8" spans="1:19" ht="15.75" x14ac:dyDescent="0.25">
      <c r="A8" s="18" t="s">
        <v>6</v>
      </c>
      <c r="C8" s="8" t="s">
        <v>41</v>
      </c>
      <c r="D8" s="8" t="s">
        <v>141</v>
      </c>
      <c r="E8" s="9">
        <f>VLOOKUP(D8,Sheet3!B:E,4,0)</f>
        <v>10850</v>
      </c>
      <c r="F8" s="9">
        <f>VLOOKUP(D8,Sheet3!B:D,3,0)</f>
        <v>11350</v>
      </c>
      <c r="G8" s="9">
        <f>VLOOKUP(D8,Sheet3!B:F,5,0)</f>
        <v>10925</v>
      </c>
      <c r="H8" s="9">
        <f>VLOOKUP(D8,Sheet2!I:AG,25,0)</f>
        <v>197</v>
      </c>
      <c r="I8" s="10">
        <f t="shared" ref="I8:I38" si="0">+R8-E8</f>
        <v>-168.96207584830336</v>
      </c>
      <c r="J8" s="9">
        <v>600000</v>
      </c>
      <c r="K8" s="9">
        <f>VLOOKUP(D8,Sheet2!I:V,14,0)</f>
        <v>0</v>
      </c>
      <c r="L8" s="9">
        <v>65000</v>
      </c>
      <c r="N8" s="10">
        <f t="shared" ref="N8:N38" si="1">+J8+K8+L8</f>
        <v>665000</v>
      </c>
      <c r="P8" s="9">
        <f>+N8/$P$4</f>
        <v>9481.0379241516966</v>
      </c>
      <c r="Q8" s="9">
        <v>1200</v>
      </c>
      <c r="R8" s="22">
        <f t="shared" ref="R8:R38" si="2">+P8+Q8</f>
        <v>10681.037924151697</v>
      </c>
      <c r="S8" s="8" t="s">
        <v>225</v>
      </c>
    </row>
    <row r="9" spans="1:19" ht="15.75" x14ac:dyDescent="0.25">
      <c r="A9" s="18" t="s">
        <v>7</v>
      </c>
      <c r="C9" s="8" t="s">
        <v>42</v>
      </c>
      <c r="D9" s="8" t="s">
        <v>143</v>
      </c>
      <c r="E9" s="9">
        <f>VLOOKUP(D9,Sheet3!B:E,4,0)</f>
        <v>4950</v>
      </c>
      <c r="F9" s="9">
        <f>VLOOKUP(D9,Sheet3!B:D,3,0)</f>
        <v>6100</v>
      </c>
      <c r="G9" s="9">
        <f>VLOOKUP(D9,Sheet3!B:F,5,0)</f>
        <v>5692</v>
      </c>
      <c r="H9" s="9">
        <f>VLOOKUP(D9,Sheet2!I:AG,25,0)</f>
        <v>100</v>
      </c>
      <c r="I9" s="10">
        <f t="shared" si="0"/>
        <v>-827.27402338180764</v>
      </c>
      <c r="J9" s="9">
        <v>140000</v>
      </c>
      <c r="K9" s="9">
        <f>VLOOKUP(D9,Sheet2!I:V,14,0)</f>
        <v>0</v>
      </c>
      <c r="L9" s="9">
        <v>65000</v>
      </c>
      <c r="N9" s="10">
        <f t="shared" si="1"/>
        <v>205000</v>
      </c>
      <c r="P9" s="9">
        <f>+N9/$P$4</f>
        <v>2922.7259766181924</v>
      </c>
      <c r="Q9" s="9">
        <v>1200</v>
      </c>
      <c r="R9" s="22">
        <f t="shared" si="2"/>
        <v>4122.7259766181924</v>
      </c>
      <c r="S9" s="8" t="s">
        <v>225</v>
      </c>
    </row>
    <row r="10" spans="1:19" ht="15.75" x14ac:dyDescent="0.25">
      <c r="A10" s="18" t="s">
        <v>8</v>
      </c>
      <c r="C10" s="8" t="s">
        <v>44</v>
      </c>
      <c r="D10" s="8" t="s">
        <v>145</v>
      </c>
      <c r="E10" s="9">
        <f>VLOOKUP(D10,Sheet3!B:E,4,0)</f>
        <v>5350</v>
      </c>
      <c r="F10" s="9">
        <f>VLOOKUP(D10,Sheet3!B:D,3,0)</f>
        <v>5650</v>
      </c>
      <c r="G10" s="9">
        <f>VLOOKUP(D10,Sheet3!B:F,5,0)</f>
        <v>5198</v>
      </c>
      <c r="H10" s="9">
        <f>VLOOKUP(D10,Sheet2!I:AG,25,0)</f>
        <v>94</v>
      </c>
      <c r="I10" s="10">
        <f t="shared" si="0"/>
        <v>-371.84203022526344</v>
      </c>
      <c r="J10" s="9">
        <v>200000</v>
      </c>
      <c r="K10" s="9">
        <f>VLOOKUP(D10,Sheet2!I:V,14,0)</f>
        <v>0</v>
      </c>
      <c r="L10" s="9">
        <v>65000</v>
      </c>
      <c r="N10" s="10">
        <f t="shared" si="1"/>
        <v>265000</v>
      </c>
      <c r="P10" s="9">
        <f>+N10/$P$4</f>
        <v>3778.1579697747361</v>
      </c>
      <c r="Q10" s="9">
        <v>1200</v>
      </c>
      <c r="R10" s="22">
        <f t="shared" si="2"/>
        <v>4978.1579697747366</v>
      </c>
      <c r="S10" s="8" t="s">
        <v>225</v>
      </c>
    </row>
    <row r="11" spans="1:19" ht="15.75" x14ac:dyDescent="0.25">
      <c r="A11" s="18" t="s">
        <v>9</v>
      </c>
      <c r="C11" s="8" t="s">
        <v>46</v>
      </c>
      <c r="D11" s="8" t="s">
        <v>146</v>
      </c>
      <c r="E11" s="9">
        <f>VLOOKUP(D11,Sheet3!B:E,4,0)</f>
        <v>5550</v>
      </c>
      <c r="F11" s="9">
        <f>VLOOKUP(D11,Sheet3!B:D,3,0)</f>
        <v>5800</v>
      </c>
      <c r="G11" s="9">
        <f>VLOOKUP(D11,Sheet3!B:F,5,0)</f>
        <v>5350</v>
      </c>
      <c r="H11" s="9">
        <f>VLOOKUP(D11,Sheet2!I:AG,25,0)</f>
        <v>45</v>
      </c>
      <c r="I11" s="10">
        <f t="shared" si="0"/>
        <v>-543.32763045337924</v>
      </c>
      <c r="J11" s="9">
        <v>200000</v>
      </c>
      <c r="K11" s="9">
        <f>VLOOKUP(D11,Sheet2!I:V,14,0)</f>
        <v>2000</v>
      </c>
      <c r="L11" s="9">
        <v>65000</v>
      </c>
      <c r="N11" s="10">
        <f t="shared" si="1"/>
        <v>267000</v>
      </c>
      <c r="P11" s="9">
        <f>+N11/$P$4</f>
        <v>3806.6723695466212</v>
      </c>
      <c r="Q11" s="9">
        <v>1200</v>
      </c>
      <c r="R11" s="22">
        <f t="shared" si="2"/>
        <v>5006.6723695466208</v>
      </c>
      <c r="S11" s="8" t="s">
        <v>225</v>
      </c>
    </row>
    <row r="12" spans="1:19" ht="15.75" x14ac:dyDescent="0.25">
      <c r="A12" s="18" t="s">
        <v>10</v>
      </c>
      <c r="C12" s="8" t="s">
        <v>47</v>
      </c>
      <c r="D12" s="8" t="s">
        <v>148</v>
      </c>
      <c r="E12" s="9">
        <f>VLOOKUP(D12,Sheet3!B:E,4,0)</f>
        <v>7600</v>
      </c>
      <c r="F12" s="9">
        <f>VLOOKUP(D12,Sheet3!B:D,3,0)</f>
        <v>7000</v>
      </c>
      <c r="G12" s="9">
        <f>VLOOKUP(D12,Sheet3!B:F,5,0)</f>
        <v>6562</v>
      </c>
      <c r="H12" s="9">
        <f>VLOOKUP(D12,Sheet2!I:AG,25,0)</f>
        <v>119</v>
      </c>
      <c r="I12" s="10">
        <f t="shared" si="0"/>
        <v>-1766.4100370687202</v>
      </c>
      <c r="J12" s="9">
        <v>260000</v>
      </c>
      <c r="K12" s="9">
        <f>VLOOKUP(D12,Sheet2!I:V,14,0)</f>
        <v>0</v>
      </c>
      <c r="L12" s="9">
        <v>65000</v>
      </c>
      <c r="N12" s="10">
        <f t="shared" si="1"/>
        <v>325000</v>
      </c>
      <c r="P12" s="9">
        <f>+N12/$P$4</f>
        <v>4633.5899629312798</v>
      </c>
      <c r="Q12" s="9">
        <v>1200</v>
      </c>
      <c r="R12" s="22">
        <f t="shared" si="2"/>
        <v>5833.5899629312798</v>
      </c>
      <c r="S12" s="8" t="s">
        <v>225</v>
      </c>
    </row>
    <row r="13" spans="1:19" ht="15.75" x14ac:dyDescent="0.25">
      <c r="A13" s="18" t="s">
        <v>11</v>
      </c>
      <c r="C13" s="8" t="s">
        <v>49</v>
      </c>
      <c r="D13" s="8" t="s">
        <v>150</v>
      </c>
      <c r="E13" s="9">
        <f>VLOOKUP(D13,Sheet3!B:E,4,0)</f>
        <v>9100</v>
      </c>
      <c r="F13" s="9">
        <f>VLOOKUP(D13,Sheet3!B:D,3,0)</f>
        <v>14700</v>
      </c>
      <c r="G13" s="9">
        <f>VLOOKUP(D13,Sheet3!B:F,5,0)</f>
        <v>14149</v>
      </c>
      <c r="H13" s="9">
        <f>VLOOKUP(D13,Sheet2!I:AG,25,0)</f>
        <v>769</v>
      </c>
      <c r="I13" s="10">
        <f t="shared" si="0"/>
        <v>-129.82606216139175</v>
      </c>
      <c r="J13" s="9">
        <v>480000</v>
      </c>
      <c r="K13" s="9">
        <f>VLOOKUP(D13,Sheet2!I:V,14,0)</f>
        <v>0</v>
      </c>
      <c r="L13" s="9">
        <v>65000</v>
      </c>
      <c r="N13" s="10">
        <f t="shared" si="1"/>
        <v>545000</v>
      </c>
      <c r="P13" s="9">
        <f>+N13/$P$4</f>
        <v>7770.1739378386083</v>
      </c>
      <c r="Q13" s="9">
        <v>1200</v>
      </c>
      <c r="R13" s="22">
        <f t="shared" si="2"/>
        <v>8970.1739378386083</v>
      </c>
      <c r="S13" s="8" t="s">
        <v>225</v>
      </c>
    </row>
    <row r="14" spans="1:19" ht="15.75" x14ac:dyDescent="0.25">
      <c r="A14" s="18" t="s">
        <v>12</v>
      </c>
      <c r="C14" s="8" t="s">
        <v>50</v>
      </c>
      <c r="D14" s="8" t="s">
        <v>154</v>
      </c>
      <c r="E14" s="9">
        <f>VLOOKUP(D14,Sheet3!B:E,4,0)</f>
        <v>8100</v>
      </c>
      <c r="F14" s="9">
        <f>VLOOKUP(D14,Sheet3!B:D,3,0)</f>
        <v>11700</v>
      </c>
      <c r="G14" s="9">
        <f>VLOOKUP(D14,Sheet3!B:F,5,0)</f>
        <v>11194</v>
      </c>
      <c r="H14" s="9">
        <f>VLOOKUP(D14,Sheet2!I:AG,25,0)</f>
        <v>449</v>
      </c>
      <c r="I14" s="10">
        <f t="shared" si="0"/>
        <v>-127.83005417735967</v>
      </c>
      <c r="J14" s="9">
        <v>410000</v>
      </c>
      <c r="K14" s="9">
        <f>VLOOKUP(D14,Sheet2!I:V,14,0)</f>
        <v>0</v>
      </c>
      <c r="L14" s="9">
        <v>65000</v>
      </c>
      <c r="N14" s="10">
        <f t="shared" si="1"/>
        <v>475000</v>
      </c>
      <c r="P14" s="9">
        <f>+N14/$P$4</f>
        <v>6772.1699458226403</v>
      </c>
      <c r="Q14" s="9">
        <v>1200</v>
      </c>
      <c r="R14" s="22">
        <f t="shared" si="2"/>
        <v>7972.1699458226403</v>
      </c>
      <c r="S14" s="8" t="s">
        <v>225</v>
      </c>
    </row>
    <row r="15" spans="1:19" ht="15.75" x14ac:dyDescent="0.25">
      <c r="A15" s="18" t="s">
        <v>13</v>
      </c>
      <c r="C15" s="8" t="s">
        <v>52</v>
      </c>
      <c r="D15" s="8" t="s">
        <v>159</v>
      </c>
      <c r="E15" s="9">
        <f>VLOOKUP(D15,Sheet3!B:E,4,0)</f>
        <v>2750</v>
      </c>
      <c r="F15" s="9">
        <f>VLOOKUP(D15,Sheet3!B:D,3,0)</f>
        <v>3350</v>
      </c>
      <c r="G15" s="9">
        <f>VLOOKUP(D15,Sheet3!B:F,5,0)</f>
        <v>2882</v>
      </c>
      <c r="H15" s="9">
        <f>VLOOKUP(D15,Sheet2!I:AG,25,0)</f>
        <v>170</v>
      </c>
      <c r="I15" s="10">
        <f t="shared" si="0"/>
        <v>-52.994011976047659</v>
      </c>
      <c r="J15" s="9">
        <v>40000</v>
      </c>
      <c r="K15" s="9">
        <f>VLOOKUP(D15,Sheet2!I:V,14,0)</f>
        <v>0</v>
      </c>
      <c r="L15" s="9">
        <v>65000</v>
      </c>
      <c r="N15" s="10">
        <f t="shared" si="1"/>
        <v>105000</v>
      </c>
      <c r="P15" s="9">
        <f>+N15/$P$4</f>
        <v>1497.0059880239521</v>
      </c>
      <c r="Q15" s="9">
        <v>1200</v>
      </c>
      <c r="R15" s="22">
        <f t="shared" si="2"/>
        <v>2697.0059880239523</v>
      </c>
      <c r="S15" s="8" t="s">
        <v>225</v>
      </c>
    </row>
    <row r="16" spans="1:19" ht="15.75" x14ac:dyDescent="0.25">
      <c r="A16" s="18" t="s">
        <v>14</v>
      </c>
      <c r="C16" s="8" t="s">
        <v>53</v>
      </c>
      <c r="D16" s="8" t="s">
        <v>163</v>
      </c>
      <c r="E16" s="9">
        <f>VLOOKUP(D16,Sheet3!B:E,4,0)</f>
        <v>7500</v>
      </c>
      <c r="F16" s="9">
        <f>VLOOKUP(D16,Sheet3!B:D,3,0)</f>
        <v>9800</v>
      </c>
      <c r="G16" s="9">
        <f>VLOOKUP(D16,Sheet3!B:F,5,0)</f>
        <v>9394</v>
      </c>
      <c r="H16" s="9">
        <f>VLOOKUP(D16,Sheet2!I:AG,25,0)</f>
        <v>182</v>
      </c>
      <c r="I16" s="10">
        <f t="shared" si="0"/>
        <v>-240.69004847447923</v>
      </c>
      <c r="J16" s="9">
        <v>360000</v>
      </c>
      <c r="K16" s="9">
        <f>VLOOKUP(D16,Sheet2!I:V,14,0)</f>
        <v>0</v>
      </c>
      <c r="L16" s="9">
        <v>65000</v>
      </c>
      <c r="N16" s="10">
        <f t="shared" si="1"/>
        <v>425000</v>
      </c>
      <c r="P16" s="9">
        <f>+N16/$P$4</f>
        <v>6059.3099515255208</v>
      </c>
      <c r="Q16" s="9">
        <v>1200</v>
      </c>
      <c r="R16" s="22">
        <f t="shared" si="2"/>
        <v>7259.3099515255208</v>
      </c>
      <c r="S16" s="8" t="s">
        <v>225</v>
      </c>
    </row>
    <row r="17" spans="1:19" ht="15.75" x14ac:dyDescent="0.25">
      <c r="A17" s="18" t="s">
        <v>15</v>
      </c>
      <c r="C17" s="8" t="s">
        <v>55</v>
      </c>
      <c r="D17" s="8" t="s">
        <v>166</v>
      </c>
      <c r="E17" s="9">
        <f>VLOOKUP(D17,Sheet3!B:E,4,0)</f>
        <v>5850</v>
      </c>
      <c r="F17" s="9">
        <f>VLOOKUP(D17,Sheet3!B:D,3,0)</f>
        <v>8050</v>
      </c>
      <c r="G17" s="9">
        <f>VLOOKUP(D17,Sheet3!B:F,5,0)</f>
        <v>7573</v>
      </c>
      <c r="H17" s="9">
        <f>VLOOKUP(D17,Sheet2!I:AG,25,0)</f>
        <v>174</v>
      </c>
      <c r="I17" s="10">
        <f t="shared" si="0"/>
        <v>-116.21043627031668</v>
      </c>
      <c r="J17" s="9">
        <v>240000</v>
      </c>
      <c r="K17" s="9">
        <f>VLOOKUP(D17,Sheet2!I:V,14,0)</f>
        <v>13000</v>
      </c>
      <c r="L17" s="9">
        <v>65000</v>
      </c>
      <c r="N17" s="10">
        <f t="shared" si="1"/>
        <v>318000</v>
      </c>
      <c r="P17" s="9">
        <f>+N17/$P$4</f>
        <v>4533.7895637296833</v>
      </c>
      <c r="Q17" s="9">
        <v>1200</v>
      </c>
      <c r="R17" s="22">
        <f t="shared" si="2"/>
        <v>5733.7895637296833</v>
      </c>
      <c r="S17" s="8" t="s">
        <v>225</v>
      </c>
    </row>
    <row r="18" spans="1:19" ht="15.75" x14ac:dyDescent="0.25">
      <c r="A18" s="18" t="s">
        <v>16</v>
      </c>
      <c r="C18" s="8" t="s">
        <v>56</v>
      </c>
      <c r="D18" s="8" t="s">
        <v>169</v>
      </c>
      <c r="E18" s="9">
        <f>VLOOKUP(D18,Sheet3!B:E,4,0)</f>
        <v>3800</v>
      </c>
      <c r="F18" s="9">
        <f>VLOOKUP(D18,Sheet3!B:D,3,0)</f>
        <v>5450</v>
      </c>
      <c r="G18" s="9">
        <f>VLOOKUP(D18,Sheet3!B:F,5,0)</f>
        <v>4967</v>
      </c>
      <c r="H18" s="9">
        <f>VLOOKUP(D18,Sheet2!I:AG,25,0)</f>
        <v>163</v>
      </c>
      <c r="I18" s="10">
        <f t="shared" si="0"/>
        <v>-62.218420302252525</v>
      </c>
      <c r="J18" s="9">
        <v>100000</v>
      </c>
      <c r="K18" s="9">
        <f>VLOOKUP(D18,Sheet2!I:V,14,0)</f>
        <v>13000</v>
      </c>
      <c r="L18" s="9">
        <v>65000</v>
      </c>
      <c r="N18" s="10">
        <f t="shared" si="1"/>
        <v>178000</v>
      </c>
      <c r="P18" s="9">
        <f>+N18/$P$4</f>
        <v>2537.7815796977475</v>
      </c>
      <c r="Q18" s="9">
        <v>1200</v>
      </c>
      <c r="R18" s="22">
        <f t="shared" si="2"/>
        <v>3737.7815796977475</v>
      </c>
      <c r="S18" s="8" t="s">
        <v>225</v>
      </c>
    </row>
    <row r="19" spans="1:19" ht="15.75" x14ac:dyDescent="0.25">
      <c r="A19" s="18" t="s">
        <v>17</v>
      </c>
      <c r="C19" s="8" t="s">
        <v>58</v>
      </c>
      <c r="D19" s="8" t="s">
        <v>171</v>
      </c>
      <c r="E19" s="9">
        <f>VLOOKUP(D19,Sheet3!B:E,4,0)</f>
        <v>6500</v>
      </c>
      <c r="F19" s="9">
        <f>VLOOKUP(D19,Sheet3!B:D,3,0)</f>
        <v>7600</v>
      </c>
      <c r="G19" s="9">
        <f>VLOOKUP(D19,Sheet3!B:F,5,0)</f>
        <v>7095</v>
      </c>
      <c r="H19" s="9">
        <f>VLOOKUP(D19,Sheet2!I:AG,25,0)</f>
        <v>225</v>
      </c>
      <c r="I19" s="10">
        <f t="shared" si="0"/>
        <v>-1236.698032506416</v>
      </c>
      <c r="J19" s="9">
        <v>220000</v>
      </c>
      <c r="K19" s="9">
        <f>VLOOKUP(D19,Sheet2!I:V,14,0)</f>
        <v>0</v>
      </c>
      <c r="L19" s="9">
        <v>65000</v>
      </c>
      <c r="N19" s="10">
        <f t="shared" si="1"/>
        <v>285000</v>
      </c>
      <c r="P19" s="9">
        <f>+N19/$P$4</f>
        <v>4063.301967493584</v>
      </c>
      <c r="Q19" s="9">
        <v>1200</v>
      </c>
      <c r="R19" s="22">
        <f t="shared" si="2"/>
        <v>5263.301967493584</v>
      </c>
      <c r="S19" s="8" t="s">
        <v>225</v>
      </c>
    </row>
    <row r="20" spans="1:19" ht="15.75" x14ac:dyDescent="0.25">
      <c r="A20" s="18" t="s">
        <v>18</v>
      </c>
      <c r="C20" s="8" t="s">
        <v>60</v>
      </c>
      <c r="D20" s="8" t="s">
        <v>175</v>
      </c>
      <c r="E20" s="9">
        <f>VLOOKUP(D20,Sheet3!B:E,4,0)</f>
        <v>8650</v>
      </c>
      <c r="F20" s="9">
        <f>VLOOKUP(D20,Sheet3!B:D,3,0)</f>
        <v>10750</v>
      </c>
      <c r="G20" s="9">
        <f>VLOOKUP(D20,Sheet3!B:F,5,0)</f>
        <v>10191</v>
      </c>
      <c r="H20" s="9">
        <f>VLOOKUP(D20,Sheet2!I:AG,25,0)</f>
        <v>342</v>
      </c>
      <c r="I20" s="10">
        <f t="shared" si="0"/>
        <v>-535.25805531793594</v>
      </c>
      <c r="J20" s="9">
        <v>420000</v>
      </c>
      <c r="K20" s="9">
        <f>VLOOKUP(D20,Sheet2!I:V,14,0)</f>
        <v>0</v>
      </c>
      <c r="L20" s="9">
        <v>65000</v>
      </c>
      <c r="N20" s="10">
        <f t="shared" si="1"/>
        <v>485000</v>
      </c>
      <c r="P20" s="9">
        <f>+N20/$P$4</f>
        <v>6914.7419446820641</v>
      </c>
      <c r="Q20" s="9">
        <v>1200</v>
      </c>
      <c r="R20" s="22">
        <f t="shared" si="2"/>
        <v>8114.7419446820641</v>
      </c>
      <c r="S20" s="8" t="s">
        <v>225</v>
      </c>
    </row>
    <row r="21" spans="1:19" ht="15.75" x14ac:dyDescent="0.25">
      <c r="A21" s="18" t="s">
        <v>19</v>
      </c>
      <c r="C21" s="8" t="s">
        <v>62</v>
      </c>
      <c r="D21" s="8" t="s">
        <v>177</v>
      </c>
      <c r="E21" s="9">
        <f>VLOOKUP(D21,Sheet3!B:E,4,0)</f>
        <v>4200</v>
      </c>
      <c r="F21" s="9">
        <f>VLOOKUP(D21,Sheet3!B:D,3,0)</f>
        <v>7900</v>
      </c>
      <c r="G21" s="9">
        <f>VLOOKUP(D21,Sheet3!B:F,5,0)</f>
        <v>7493</v>
      </c>
      <c r="H21" s="9">
        <f>VLOOKUP(D21,Sheet2!I:AG,25,0)</f>
        <v>182</v>
      </c>
      <c r="I21" s="10">
        <f t="shared" si="0"/>
        <v>-77.274023381807638</v>
      </c>
      <c r="J21" s="9">
        <v>140000</v>
      </c>
      <c r="K21" s="9">
        <f>VLOOKUP(D21,Sheet2!I:V,14,0)</f>
        <v>0</v>
      </c>
      <c r="L21" s="9">
        <v>65000</v>
      </c>
      <c r="N21" s="10">
        <f t="shared" si="1"/>
        <v>205000</v>
      </c>
      <c r="P21" s="9">
        <f>+N21/$P$4</f>
        <v>2922.7259766181924</v>
      </c>
      <c r="Q21" s="9">
        <v>1200</v>
      </c>
      <c r="R21" s="22">
        <f t="shared" si="2"/>
        <v>4122.7259766181924</v>
      </c>
      <c r="S21" s="8" t="s">
        <v>225</v>
      </c>
    </row>
    <row r="22" spans="1:19" ht="15.75" x14ac:dyDescent="0.25">
      <c r="A22" s="18" t="s">
        <v>20</v>
      </c>
      <c r="C22" s="8" t="s">
        <v>63</v>
      </c>
      <c r="D22" s="8" t="s">
        <v>179</v>
      </c>
      <c r="E22" s="9">
        <f>VLOOKUP(D22,Sheet3!B:E,4,0)</f>
        <v>6550</v>
      </c>
      <c r="F22" s="9">
        <f>VLOOKUP(D22,Sheet3!B:D,3,0)</f>
        <v>7400</v>
      </c>
      <c r="G22" s="9">
        <f>VLOOKUP(D22,Sheet3!B:F,5,0)</f>
        <v>6921</v>
      </c>
      <c r="H22" s="9">
        <f>VLOOKUP(D22,Sheet2!I:AG,25,0)</f>
        <v>167</v>
      </c>
      <c r="I22" s="10">
        <f t="shared" si="0"/>
        <v>39.221556886227518</v>
      </c>
      <c r="J22" s="9">
        <v>300000</v>
      </c>
      <c r="K22" s="9">
        <f>VLOOKUP(D22,Sheet2!I:V,14,0)</f>
        <v>13000</v>
      </c>
      <c r="L22" s="9">
        <v>65000</v>
      </c>
      <c r="N22" s="10">
        <f t="shared" si="1"/>
        <v>378000</v>
      </c>
      <c r="P22" s="9">
        <f>+N22/$P$4</f>
        <v>5389.2215568862275</v>
      </c>
      <c r="Q22" s="9">
        <v>1200</v>
      </c>
      <c r="R22" s="22">
        <f t="shared" si="2"/>
        <v>6589.2215568862275</v>
      </c>
      <c r="S22" s="8" t="s">
        <v>225</v>
      </c>
    </row>
    <row r="23" spans="1:19" ht="15.75" x14ac:dyDescent="0.25">
      <c r="A23" s="18" t="s">
        <v>21</v>
      </c>
      <c r="C23" s="8" t="s">
        <v>65</v>
      </c>
      <c r="D23" s="8" t="s">
        <v>181</v>
      </c>
      <c r="E23" s="9">
        <f>VLOOKUP(D23,Sheet3!B:E,4,0)</f>
        <v>15200</v>
      </c>
      <c r="F23" s="9">
        <f>VLOOKUP(D23,Sheet3!B:D,3,0)</f>
        <v>19050</v>
      </c>
      <c r="G23" s="9">
        <f>VLOOKUP(D23,Sheet3!B:F,5,0)</f>
        <v>18520</v>
      </c>
      <c r="H23" s="9">
        <f>VLOOKUP(D23,Sheet2!I:AG,25,0)</f>
        <v>168</v>
      </c>
      <c r="I23" s="10">
        <f t="shared" si="0"/>
        <v>-1382.3781009409759</v>
      </c>
      <c r="J23" s="9">
        <v>820000</v>
      </c>
      <c r="K23" s="9">
        <f>VLOOKUP(D23,Sheet2!I:V,14,0)</f>
        <v>0</v>
      </c>
      <c r="L23" s="9">
        <v>65000</v>
      </c>
      <c r="N23" s="10">
        <f t="shared" si="1"/>
        <v>885000</v>
      </c>
      <c r="P23" s="9">
        <f>+N23/$P$4</f>
        <v>12617.621899059024</v>
      </c>
      <c r="Q23" s="9">
        <v>1200</v>
      </c>
      <c r="R23" s="22">
        <f t="shared" si="2"/>
        <v>13817.621899059024</v>
      </c>
      <c r="S23" s="8" t="s">
        <v>225</v>
      </c>
    </row>
    <row r="24" spans="1:19" ht="15.75" x14ac:dyDescent="0.25">
      <c r="A24" s="18" t="s">
        <v>22</v>
      </c>
      <c r="C24" s="8" t="s">
        <v>67</v>
      </c>
      <c r="D24" s="8" t="s">
        <v>184</v>
      </c>
      <c r="E24" s="9">
        <f>VLOOKUP(D24,Sheet3!B:E,4,0)</f>
        <v>4650</v>
      </c>
      <c r="F24" s="9">
        <f>VLOOKUP(D24,Sheet3!B:D,3,0)</f>
        <v>6450</v>
      </c>
      <c r="G24" s="9">
        <f>VLOOKUP(D24,Sheet3!B:F,5,0)</f>
        <v>5958</v>
      </c>
      <c r="H24" s="9">
        <f>VLOOKUP(D24,Sheet2!I:AG,25,0)</f>
        <v>245</v>
      </c>
      <c r="I24" s="10">
        <f t="shared" si="0"/>
        <v>-78.17222697462239</v>
      </c>
      <c r="J24" s="9">
        <v>170000</v>
      </c>
      <c r="K24" s="9">
        <f>VLOOKUP(D24,Sheet2!I:V,14,0)</f>
        <v>1500</v>
      </c>
      <c r="L24" s="9">
        <v>65000</v>
      </c>
      <c r="N24" s="10">
        <f t="shared" si="1"/>
        <v>236500</v>
      </c>
      <c r="P24" s="9">
        <f>+N24/$P$4</f>
        <v>3371.8277730253776</v>
      </c>
      <c r="Q24" s="9">
        <v>1200</v>
      </c>
      <c r="R24" s="22">
        <f t="shared" si="2"/>
        <v>4571.8277730253776</v>
      </c>
      <c r="S24" s="8" t="s">
        <v>225</v>
      </c>
    </row>
    <row r="25" spans="1:19" ht="15.75" x14ac:dyDescent="0.25">
      <c r="A25" s="18" t="s">
        <v>23</v>
      </c>
      <c r="C25" s="8" t="s">
        <v>69</v>
      </c>
      <c r="D25" s="8" t="s">
        <v>185</v>
      </c>
      <c r="E25" s="9">
        <f>VLOOKUP(D25,Sheet3!B:E,4,0)</f>
        <v>3900</v>
      </c>
      <c r="F25" s="9">
        <f>VLOOKUP(D25,Sheet3!B:D,3,0)</f>
        <v>7450</v>
      </c>
      <c r="G25" s="9">
        <f>VLOOKUP(D25,Sheet3!B:F,5,0)</f>
        <v>6880</v>
      </c>
      <c r="H25" s="9">
        <f>VLOOKUP(D25,Sheet2!I:AG,25,0)</f>
        <v>916</v>
      </c>
      <c r="I25" s="10">
        <f t="shared" si="0"/>
        <v>-347.56201881950392</v>
      </c>
      <c r="J25" s="9">
        <v>100000</v>
      </c>
      <c r="K25" s="9">
        <f>VLOOKUP(D25,Sheet2!I:V,14,0)</f>
        <v>0</v>
      </c>
      <c r="L25" s="9">
        <v>65000</v>
      </c>
      <c r="N25" s="10">
        <f t="shared" si="1"/>
        <v>165000</v>
      </c>
      <c r="P25" s="9">
        <f>+N25/$P$4</f>
        <v>2352.4379811804961</v>
      </c>
      <c r="Q25" s="9">
        <v>1200</v>
      </c>
      <c r="R25" s="22">
        <f t="shared" si="2"/>
        <v>3552.4379811804961</v>
      </c>
      <c r="S25" s="8" t="s">
        <v>225</v>
      </c>
    </row>
    <row r="26" spans="1:19" ht="15.75" x14ac:dyDescent="0.25">
      <c r="A26" s="18" t="s">
        <v>24</v>
      </c>
      <c r="C26" s="8" t="s">
        <v>70</v>
      </c>
      <c r="D26" s="8" t="s">
        <v>189</v>
      </c>
      <c r="E26" s="9">
        <f>VLOOKUP(D26,Sheet3!B:E,4,0)</f>
        <v>8250</v>
      </c>
      <c r="F26" s="9">
        <f>VLOOKUP(D26,Sheet3!B:D,3,0)</f>
        <v>11550</v>
      </c>
      <c r="G26" s="9">
        <f>VLOOKUP(D26,Sheet3!B:F,5,0)</f>
        <v>11166</v>
      </c>
      <c r="H26" s="9">
        <f>VLOOKUP(D26,Sheet2!I:AG,25,0)</f>
        <v>232</v>
      </c>
      <c r="I26" s="10">
        <f t="shared" si="0"/>
        <v>-705.54605075563177</v>
      </c>
      <c r="J26" s="9">
        <v>380000</v>
      </c>
      <c r="K26" s="9">
        <f>VLOOKUP(D26,Sheet2!I:V,14,0)</f>
        <v>0</v>
      </c>
      <c r="L26" s="9">
        <v>65000</v>
      </c>
      <c r="N26" s="10">
        <f t="shared" si="1"/>
        <v>445000</v>
      </c>
      <c r="P26" s="9">
        <f>+N26/$P$4</f>
        <v>6344.4539492443682</v>
      </c>
      <c r="Q26" s="9">
        <v>1200</v>
      </c>
      <c r="R26" s="22">
        <f t="shared" si="2"/>
        <v>7544.4539492443682</v>
      </c>
      <c r="S26" s="8" t="s">
        <v>225</v>
      </c>
    </row>
    <row r="27" spans="1:19" ht="15.75" x14ac:dyDescent="0.25">
      <c r="A27" s="18" t="s">
        <v>25</v>
      </c>
      <c r="C27" s="8" t="s">
        <v>71</v>
      </c>
      <c r="D27" s="8" t="s">
        <v>192</v>
      </c>
      <c r="E27" s="9">
        <f>VLOOKUP(D27,Sheet3!B:E,4,0)</f>
        <v>7400</v>
      </c>
      <c r="F27" s="9">
        <f>VLOOKUP(D27,Sheet3!B:D,3,0)</f>
        <v>9550</v>
      </c>
      <c r="G27" s="9">
        <f>VLOOKUP(D27,Sheet3!B:F,5,0)</f>
        <v>9135</v>
      </c>
      <c r="H27" s="9">
        <f>VLOOKUP(D27,Sheet2!I:AG,25,0)</f>
        <v>168</v>
      </c>
      <c r="I27" s="10">
        <f t="shared" si="0"/>
        <v>-283.26204733390387</v>
      </c>
      <c r="J27" s="9">
        <v>350000</v>
      </c>
      <c r="K27" s="9">
        <f>VLOOKUP(D27,Sheet2!I:V,14,0)</f>
        <v>0</v>
      </c>
      <c r="L27" s="9">
        <v>65000</v>
      </c>
      <c r="N27" s="10">
        <f t="shared" si="1"/>
        <v>415000</v>
      </c>
      <c r="P27" s="9">
        <f>+N27/$P$4</f>
        <v>5916.7379526660961</v>
      </c>
      <c r="Q27" s="9">
        <v>1200</v>
      </c>
      <c r="R27" s="22">
        <f t="shared" si="2"/>
        <v>7116.7379526660961</v>
      </c>
      <c r="S27" s="8" t="s">
        <v>225</v>
      </c>
    </row>
    <row r="28" spans="1:19" ht="15.75" x14ac:dyDescent="0.25">
      <c r="A28" s="18" t="s">
        <v>26</v>
      </c>
      <c r="C28" s="8" t="s">
        <v>73</v>
      </c>
      <c r="D28" s="8" t="s">
        <v>194</v>
      </c>
      <c r="E28" s="9">
        <f>VLOOKUP(D28,Sheet3!B:E,4,0)</f>
        <v>7700</v>
      </c>
      <c r="F28" s="9">
        <f>VLOOKUP(D28,Sheet3!B:D,3,0)</f>
        <v>11300</v>
      </c>
      <c r="G28" s="9">
        <f>VLOOKUP(D28,Sheet3!B:F,5,0)</f>
        <v>10910</v>
      </c>
      <c r="H28" s="9">
        <f>VLOOKUP(D28,Sheet2!I:AG,25,0)</f>
        <v>226</v>
      </c>
      <c r="I28" s="10">
        <f t="shared" si="0"/>
        <v>-440.69004847447923</v>
      </c>
      <c r="J28" s="9">
        <v>360000</v>
      </c>
      <c r="K28" s="9">
        <f>VLOOKUP(D28,Sheet2!I:V,14,0)</f>
        <v>0</v>
      </c>
      <c r="L28" s="9">
        <v>65000</v>
      </c>
      <c r="N28" s="10">
        <f t="shared" si="1"/>
        <v>425000</v>
      </c>
      <c r="P28" s="9">
        <f>+N28/$P$4</f>
        <v>6059.3099515255208</v>
      </c>
      <c r="Q28" s="9">
        <v>1200</v>
      </c>
      <c r="R28" s="22">
        <f t="shared" si="2"/>
        <v>7259.3099515255208</v>
      </c>
      <c r="S28" s="8" t="s">
        <v>225</v>
      </c>
    </row>
    <row r="29" spans="1:19" ht="15.75" x14ac:dyDescent="0.25">
      <c r="A29" s="18" t="s">
        <v>27</v>
      </c>
      <c r="C29" s="8" t="s">
        <v>74</v>
      </c>
      <c r="D29" s="8" t="s">
        <v>195</v>
      </c>
      <c r="E29" s="9">
        <f>VLOOKUP(D29,Sheet3!B:E,4,0)</f>
        <v>10150</v>
      </c>
      <c r="F29" s="9">
        <f>VLOOKUP(D29,Sheet3!B:D,3,0)</f>
        <v>11250</v>
      </c>
      <c r="G29" s="9">
        <f>VLOOKUP(D29,Sheet3!B:F,5,0)</f>
        <v>10852</v>
      </c>
      <c r="H29" s="9">
        <f>VLOOKUP(D29,Sheet2!I:AG,25,0)</f>
        <v>241</v>
      </c>
      <c r="I29" s="10">
        <f t="shared" si="0"/>
        <v>-894.68206444254247</v>
      </c>
      <c r="J29" s="9">
        <v>500000</v>
      </c>
      <c r="K29" s="9">
        <f>VLOOKUP(D29,Sheet2!I:V,14,0)</f>
        <v>0</v>
      </c>
      <c r="L29" s="9">
        <v>65000</v>
      </c>
      <c r="N29" s="10">
        <f t="shared" si="1"/>
        <v>565000</v>
      </c>
      <c r="P29" s="9">
        <f>+N29/$P$4</f>
        <v>8055.3179355574566</v>
      </c>
      <c r="Q29" s="9">
        <v>1200</v>
      </c>
      <c r="R29" s="22">
        <f t="shared" si="2"/>
        <v>9255.3179355574575</v>
      </c>
      <c r="S29" s="8" t="s">
        <v>225</v>
      </c>
    </row>
    <row r="30" spans="1:19" ht="15.75" x14ac:dyDescent="0.25">
      <c r="A30" s="18" t="s">
        <v>28</v>
      </c>
      <c r="C30" s="8" t="s">
        <v>76</v>
      </c>
      <c r="D30" s="8" t="s">
        <v>197</v>
      </c>
      <c r="E30" s="9">
        <f>VLOOKUP(D30,Sheet3!B:E,4,0)</f>
        <v>8200</v>
      </c>
      <c r="F30" s="9">
        <f>VLOOKUP(D30,Sheet3!B:D,3,0)</f>
        <v>11750</v>
      </c>
      <c r="G30" s="9">
        <f>VLOOKUP(D30,Sheet3!B:F,5,0)</f>
        <v>11361</v>
      </c>
      <c r="H30" s="9">
        <f>VLOOKUP(D30,Sheet2!I:AG,25,0)</f>
        <v>176</v>
      </c>
      <c r="I30" s="10">
        <f t="shared" si="0"/>
        <v>-227.83005417735967</v>
      </c>
      <c r="J30" s="9">
        <v>410000</v>
      </c>
      <c r="K30" s="9">
        <f>VLOOKUP(D30,Sheet2!I:V,14,0)</f>
        <v>0</v>
      </c>
      <c r="L30" s="9">
        <v>65000</v>
      </c>
      <c r="N30" s="10">
        <f t="shared" si="1"/>
        <v>475000</v>
      </c>
      <c r="P30" s="9">
        <f>+N30/$P$4</f>
        <v>6772.1699458226403</v>
      </c>
      <c r="Q30" s="9">
        <v>1200</v>
      </c>
      <c r="R30" s="22">
        <f t="shared" si="2"/>
        <v>7972.1699458226403</v>
      </c>
      <c r="S30" s="8" t="s">
        <v>225</v>
      </c>
    </row>
    <row r="31" spans="1:19" ht="15.75" x14ac:dyDescent="0.25">
      <c r="A31" s="18" t="s">
        <v>29</v>
      </c>
      <c r="C31" s="8" t="s">
        <v>77</v>
      </c>
      <c r="D31" s="8" t="s">
        <v>198</v>
      </c>
      <c r="E31" s="9">
        <f>VLOOKUP(D31,Sheet3!B:E,4,0)</f>
        <v>8250</v>
      </c>
      <c r="F31" s="9">
        <f>VLOOKUP(D31,Sheet3!B:D,3,0)</f>
        <v>11550</v>
      </c>
      <c r="G31" s="9">
        <f>VLOOKUP(D31,Sheet3!B:F,5,0)</f>
        <v>11157</v>
      </c>
      <c r="H31" s="9">
        <f>VLOOKUP(D31,Sheet2!I:AG,25,0)</f>
        <v>227</v>
      </c>
      <c r="I31" s="10">
        <f t="shared" si="0"/>
        <v>-135.25805531793594</v>
      </c>
      <c r="J31" s="9">
        <v>420000</v>
      </c>
      <c r="K31" s="9">
        <f>VLOOKUP(D31,Sheet2!I:V,14,0)</f>
        <v>0</v>
      </c>
      <c r="L31" s="9">
        <v>65000</v>
      </c>
      <c r="N31" s="10">
        <f t="shared" si="1"/>
        <v>485000</v>
      </c>
      <c r="P31" s="9">
        <f>+N31/$P$4</f>
        <v>6914.7419446820641</v>
      </c>
      <c r="Q31" s="9">
        <v>1200</v>
      </c>
      <c r="R31" s="22">
        <f t="shared" si="2"/>
        <v>8114.7419446820641</v>
      </c>
      <c r="S31" s="8" t="s">
        <v>225</v>
      </c>
    </row>
    <row r="32" spans="1:19" ht="15.75" x14ac:dyDescent="0.25">
      <c r="A32" s="18" t="s">
        <v>30</v>
      </c>
      <c r="C32" s="8" t="s">
        <v>78</v>
      </c>
      <c r="D32" s="8" t="s">
        <v>200</v>
      </c>
      <c r="E32" s="9">
        <f>VLOOKUP(D32,Sheet3!B:E,4,0)</f>
        <v>8250</v>
      </c>
      <c r="F32" s="9">
        <f>VLOOKUP(D32,Sheet3!B:D,3,0)</f>
        <v>16300</v>
      </c>
      <c r="G32" s="9">
        <f>VLOOKUP(D32,Sheet3!B:F,5,0)</f>
        <v>16173</v>
      </c>
      <c r="H32" s="9">
        <f>VLOOKUP(D32,Sheet2!I:AG,25,0)</f>
        <v>855</v>
      </c>
      <c r="I32" s="10">
        <f t="shared" si="0"/>
        <v>-149.51525520387804</v>
      </c>
      <c r="J32" s="9">
        <v>410000</v>
      </c>
      <c r="K32" s="9">
        <f>VLOOKUP(D32,Sheet2!I:V,14,0)</f>
        <v>9000</v>
      </c>
      <c r="L32" s="9">
        <v>65000</v>
      </c>
      <c r="N32" s="10">
        <f t="shared" si="1"/>
        <v>484000</v>
      </c>
      <c r="P32" s="9">
        <f>+N32/$P$4</f>
        <v>6900.484744796122</v>
      </c>
      <c r="Q32" s="9">
        <v>1200</v>
      </c>
      <c r="R32" s="22">
        <f t="shared" si="2"/>
        <v>8100.484744796122</v>
      </c>
      <c r="S32" s="8" t="s">
        <v>225</v>
      </c>
    </row>
    <row r="33" spans="1:19" s="6" customFormat="1" ht="15.75" x14ac:dyDescent="0.25">
      <c r="A33" s="5" t="s">
        <v>31</v>
      </c>
      <c r="C33" s="6" t="s">
        <v>79</v>
      </c>
      <c r="D33" s="6" t="s">
        <v>219</v>
      </c>
      <c r="E33" s="7">
        <f>VLOOKUP(D33,Sheet3!B:E,4,0)</f>
        <v>0</v>
      </c>
      <c r="F33" s="7">
        <f>VLOOKUP(D33,Sheet3!B:D,3,0)</f>
        <v>0</v>
      </c>
      <c r="G33" s="7">
        <f>VLOOKUP(D33,Sheet3!B:F,5,0)</f>
        <v>0</v>
      </c>
      <c r="H33" s="7" t="e">
        <f>VLOOKUP(D33,Sheet2!I:AG,25,0)</f>
        <v>#N/A</v>
      </c>
      <c r="J33" s="7">
        <v>260000</v>
      </c>
      <c r="K33" s="7" t="e">
        <f>VLOOKUP(D33,Sheet2!I:V,14,0)</f>
        <v>#N/A</v>
      </c>
      <c r="L33" s="7">
        <v>65000</v>
      </c>
      <c r="N33" s="21" t="s">
        <v>262</v>
      </c>
      <c r="O33" s="21"/>
      <c r="P33" s="21"/>
      <c r="Q33" s="21"/>
      <c r="R33" s="21"/>
      <c r="S33" s="6" t="s">
        <v>225</v>
      </c>
    </row>
    <row r="34" spans="1:19" ht="15.75" x14ac:dyDescent="0.25">
      <c r="A34" s="18" t="s">
        <v>32</v>
      </c>
      <c r="C34" s="8" t="s">
        <v>80</v>
      </c>
      <c r="D34" s="8" t="s">
        <v>207</v>
      </c>
      <c r="E34" s="9">
        <f>VLOOKUP(D34,Sheet3!B:E,4,0)</f>
        <v>5250</v>
      </c>
      <c r="F34" s="9">
        <f>VLOOKUP(D34,Sheet3!B:D,3,0)</f>
        <v>9800</v>
      </c>
      <c r="G34" s="9">
        <f>VLOOKUP(D34,Sheet3!B:F,5,0)</f>
        <v>9253</v>
      </c>
      <c r="H34" s="9">
        <f>VLOOKUP(D34,Sheet2!I:AG,25,0)</f>
        <v>615</v>
      </c>
      <c r="I34" s="10">
        <f t="shared" si="0"/>
        <v>-271.84203022526344</v>
      </c>
      <c r="J34" s="9">
        <v>200000</v>
      </c>
      <c r="K34" s="9">
        <f>VLOOKUP(D34,Sheet2!I:V,14,0)</f>
        <v>0</v>
      </c>
      <c r="L34" s="9">
        <v>65000</v>
      </c>
      <c r="N34" s="10">
        <f t="shared" si="1"/>
        <v>265000</v>
      </c>
      <c r="P34" s="9">
        <f>+N34/$P$4</f>
        <v>3778.1579697747361</v>
      </c>
      <c r="Q34" s="9">
        <v>1200</v>
      </c>
      <c r="R34" s="22">
        <f t="shared" si="2"/>
        <v>4978.1579697747366</v>
      </c>
      <c r="S34" s="8" t="s">
        <v>225</v>
      </c>
    </row>
    <row r="35" spans="1:19" ht="15.75" x14ac:dyDescent="0.25">
      <c r="A35" s="18" t="s">
        <v>33</v>
      </c>
      <c r="C35" s="8" t="s">
        <v>81</v>
      </c>
      <c r="D35" s="8" t="s">
        <v>209</v>
      </c>
      <c r="E35" s="9">
        <f>VLOOKUP(D35,Sheet3!B:E,4,0)</f>
        <v>8700</v>
      </c>
      <c r="F35" s="9">
        <f>VLOOKUP(D35,Sheet3!B:D,3,0)</f>
        <v>12250</v>
      </c>
      <c r="G35" s="9">
        <f>VLOOKUP(D35,Sheet3!B:F,5,0)</f>
        <v>11790</v>
      </c>
      <c r="H35" s="9">
        <f>VLOOKUP(D35,Sheet2!I:AG,25,0)</f>
        <v>219</v>
      </c>
      <c r="I35" s="10">
        <f t="shared" si="0"/>
        <v>-399.914456800685</v>
      </c>
      <c r="J35" s="9">
        <v>420000</v>
      </c>
      <c r="K35" s="9">
        <f>VLOOKUP(D35,Sheet2!I:V,14,0)</f>
        <v>13000</v>
      </c>
      <c r="L35" s="9">
        <v>65000</v>
      </c>
      <c r="N35" s="10">
        <f t="shared" si="1"/>
        <v>498000</v>
      </c>
      <c r="P35" s="9">
        <f>+N35/$P$4</f>
        <v>7100.0855431993159</v>
      </c>
      <c r="Q35" s="9">
        <v>1200</v>
      </c>
      <c r="R35" s="22">
        <f t="shared" si="2"/>
        <v>8300.085543199315</v>
      </c>
      <c r="S35" s="8" t="s">
        <v>225</v>
      </c>
    </row>
    <row r="36" spans="1:19" ht="15.75" x14ac:dyDescent="0.25">
      <c r="A36" s="18" t="s">
        <v>34</v>
      </c>
      <c r="C36" s="8" t="s">
        <v>82</v>
      </c>
      <c r="D36" s="8" t="s">
        <v>213</v>
      </c>
      <c r="E36" s="9">
        <f>VLOOKUP(D36,Sheet3!B:E,4,0)</f>
        <v>7400</v>
      </c>
      <c r="F36" s="9">
        <f>VLOOKUP(D36,Sheet3!B:D,3,0)</f>
        <v>8850</v>
      </c>
      <c r="G36" s="9">
        <f>VLOOKUP(D36,Sheet3!B:F,5,0)</f>
        <v>8313</v>
      </c>
      <c r="H36" s="9">
        <f>VLOOKUP(D36,Sheet2!I:AG,25,0)</f>
        <v>246</v>
      </c>
      <c r="I36" s="10">
        <f t="shared" si="0"/>
        <v>-140.69004847447923</v>
      </c>
      <c r="J36" s="9">
        <v>360000</v>
      </c>
      <c r="K36" s="9">
        <f>VLOOKUP(D36,Sheet2!I:V,14,0)</f>
        <v>0</v>
      </c>
      <c r="L36" s="9">
        <v>65000</v>
      </c>
      <c r="N36" s="10">
        <f t="shared" si="1"/>
        <v>425000</v>
      </c>
      <c r="P36" s="9">
        <f>+N36/$P$4</f>
        <v>6059.3099515255208</v>
      </c>
      <c r="Q36" s="9">
        <v>1200</v>
      </c>
      <c r="R36" s="22">
        <f t="shared" si="2"/>
        <v>7259.3099515255208</v>
      </c>
      <c r="S36" s="8" t="s">
        <v>225</v>
      </c>
    </row>
    <row r="37" spans="1:19" ht="15.75" x14ac:dyDescent="0.25">
      <c r="A37" s="18" t="s">
        <v>35</v>
      </c>
      <c r="C37" s="8" t="s">
        <v>83</v>
      </c>
      <c r="D37" s="8" t="s">
        <v>214</v>
      </c>
      <c r="E37" s="9">
        <f>VLOOKUP(D37,Sheet3!B:E,4,0)</f>
        <v>16300</v>
      </c>
      <c r="F37" s="9">
        <f>VLOOKUP(D37,Sheet3!B:D,3,0)</f>
        <v>16350</v>
      </c>
      <c r="G37" s="9">
        <f>VLOOKUP(D37,Sheet3!B:F,5,0)</f>
        <v>15959</v>
      </c>
      <c r="H37" s="9">
        <f>VLOOKUP(D37,Sheet2!I:AG,25,0)</f>
        <v>219</v>
      </c>
      <c r="I37" s="10">
        <f t="shared" si="0"/>
        <v>-4193.2420872540642</v>
      </c>
      <c r="J37" s="9">
        <v>700000</v>
      </c>
      <c r="K37" s="9">
        <f>VLOOKUP(D37,Sheet2!I:V,14,0)</f>
        <v>0</v>
      </c>
      <c r="L37" s="9">
        <v>65000</v>
      </c>
      <c r="N37" s="10">
        <f t="shared" si="1"/>
        <v>765000</v>
      </c>
      <c r="P37" s="9">
        <f>+N37/$P$4</f>
        <v>10906.757912745936</v>
      </c>
      <c r="Q37" s="9">
        <v>1200</v>
      </c>
      <c r="R37" s="22">
        <f t="shared" si="2"/>
        <v>12106.757912745936</v>
      </c>
      <c r="S37" s="8" t="s">
        <v>225</v>
      </c>
    </row>
    <row r="38" spans="1:19" ht="15.75" x14ac:dyDescent="0.25">
      <c r="A38" s="18" t="s">
        <v>36</v>
      </c>
      <c r="C38" s="8" t="s">
        <v>218</v>
      </c>
      <c r="D38" s="8" t="s">
        <v>218</v>
      </c>
      <c r="E38" s="9">
        <f>VLOOKUP(D38,Sheet3!B:E,4,0)</f>
        <v>8800</v>
      </c>
      <c r="F38" s="9">
        <f>VLOOKUP(D38,Sheet3!B:D,3,0)</f>
        <v>8850</v>
      </c>
      <c r="G38" s="9">
        <f>VLOOKUP(D38,Sheet3!B:F,5,0)</f>
        <v>8349</v>
      </c>
      <c r="H38" s="9">
        <f>VLOOKUP(D38,Sheet2!I:AG,25,0)</f>
        <v>220</v>
      </c>
      <c r="I38" s="10">
        <f t="shared" si="0"/>
        <v>-3636.4984317080125</v>
      </c>
      <c r="J38" s="9">
        <v>200000</v>
      </c>
      <c r="K38" s="9">
        <f>VLOOKUP(D38,Sheet2!I:V,14,0)</f>
        <v>13000</v>
      </c>
      <c r="L38" s="9">
        <v>65000</v>
      </c>
      <c r="N38" s="10">
        <f t="shared" si="1"/>
        <v>278000</v>
      </c>
      <c r="P38" s="9">
        <f>+N38/$P$4</f>
        <v>3963.5015682919875</v>
      </c>
      <c r="Q38" s="9">
        <v>1200</v>
      </c>
      <c r="R38" s="22">
        <f t="shared" si="2"/>
        <v>5163.5015682919875</v>
      </c>
      <c r="S38" s="8" t="s">
        <v>225</v>
      </c>
    </row>
    <row r="40" spans="1:19" ht="15.75" x14ac:dyDescent="0.25">
      <c r="A40" s="18" t="s">
        <v>37</v>
      </c>
    </row>
    <row r="41" spans="1:19" ht="15.75" x14ac:dyDescent="0.25">
      <c r="A41" s="18" t="s">
        <v>38</v>
      </c>
    </row>
  </sheetData>
  <mergeCells count="1">
    <mergeCell ref="N33:R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42"/>
  <sheetViews>
    <sheetView topLeftCell="Q4" workbookViewId="0">
      <selection activeCell="I42" sqref="I42"/>
    </sheetView>
  </sheetViews>
  <sheetFormatPr defaultRowHeight="15" x14ac:dyDescent="0.25"/>
  <cols>
    <col min="1" max="1" width="22.85546875" style="1" bestFit="1" customWidth="1"/>
    <col min="2" max="2" width="9" style="1" bestFit="1" customWidth="1"/>
    <col min="3" max="3" width="4.42578125" style="1" customWidth="1"/>
    <col min="4" max="4" width="5.140625" style="1" customWidth="1"/>
    <col min="5" max="5" width="7" style="1" bestFit="1" customWidth="1"/>
    <col min="6" max="6" width="19.42578125" style="1" bestFit="1" customWidth="1"/>
    <col min="7" max="7" width="6.42578125" style="1" bestFit="1" customWidth="1"/>
    <col min="8" max="8" width="13.85546875" style="1" bestFit="1" customWidth="1"/>
    <col min="9" max="9" width="15.28515625" style="1" bestFit="1" customWidth="1"/>
    <col min="10" max="10" width="10.42578125" style="1" bestFit="1" customWidth="1"/>
    <col min="11" max="11" width="12.7109375" style="1" bestFit="1" customWidth="1"/>
    <col min="12" max="12" width="11.5703125" style="1" bestFit="1" customWidth="1"/>
    <col min="13" max="13" width="14" style="1" bestFit="1" customWidth="1"/>
    <col min="14" max="14" width="8.140625" style="1" bestFit="1" customWidth="1"/>
    <col min="15" max="16" width="6.5703125" style="1" bestFit="1" customWidth="1"/>
    <col min="17" max="17" width="12.140625" style="1" bestFit="1" customWidth="1"/>
    <col min="18" max="18" width="9.7109375" style="1" bestFit="1" customWidth="1"/>
    <col min="19" max="19" width="13.42578125" style="1" bestFit="1" customWidth="1"/>
    <col min="20" max="20" width="9.5703125" style="1" bestFit="1" customWidth="1"/>
    <col min="21" max="21" width="13.28515625" style="1" bestFit="1" customWidth="1"/>
    <col min="22" max="22" width="17.7109375" style="1" bestFit="1" customWidth="1"/>
    <col min="23" max="23" width="9.140625" style="1"/>
    <col min="24" max="24" width="21.5703125" style="1" bestFit="1" customWidth="1"/>
    <col min="25" max="25" width="12.7109375" style="1" bestFit="1" customWidth="1"/>
    <col min="26" max="26" width="12.85546875" style="1" bestFit="1" customWidth="1"/>
    <col min="27" max="27" width="10.42578125" style="1" bestFit="1" customWidth="1"/>
    <col min="28" max="28" width="13.140625" style="1" bestFit="1" customWidth="1"/>
    <col min="29" max="29" width="14.140625" style="1" bestFit="1" customWidth="1"/>
    <col min="30" max="30" width="14" style="1" bestFit="1" customWidth="1"/>
    <col min="31" max="31" width="21.42578125" style="1" bestFit="1" customWidth="1"/>
    <col min="32" max="32" width="22.42578125" style="1" bestFit="1" customWidth="1"/>
    <col min="33" max="33" width="4.42578125" style="1" bestFit="1" customWidth="1"/>
    <col min="34" max="34" width="11.140625" style="1" bestFit="1" customWidth="1"/>
    <col min="35" max="35" width="14.85546875" style="1" bestFit="1" customWidth="1"/>
    <col min="36" max="36" width="5" style="1" bestFit="1" customWidth="1"/>
    <col min="37" max="37" width="10.7109375" style="1" bestFit="1" customWidth="1"/>
    <col min="38" max="38" width="11.140625" style="1" bestFit="1" customWidth="1"/>
    <col min="39" max="39" width="10.7109375" style="1" bestFit="1" customWidth="1"/>
    <col min="40" max="40" width="10.140625" style="1" bestFit="1" customWidth="1"/>
    <col min="41" max="41" width="11.28515625" style="1" bestFit="1" customWidth="1"/>
    <col min="42" max="42" width="7.7109375" style="1" bestFit="1" customWidth="1"/>
    <col min="43" max="16384" width="9.140625" style="1"/>
  </cols>
  <sheetData>
    <row r="3" spans="1:42" x14ac:dyDescent="0.25">
      <c r="A3" s="1" t="s">
        <v>89</v>
      </c>
    </row>
    <row r="4" spans="1:42" x14ac:dyDescent="0.25">
      <c r="AN4" s="3">
        <v>43616</v>
      </c>
    </row>
    <row r="8" spans="1:42" x14ac:dyDescent="0.25">
      <c r="A8" s="1" t="s">
        <v>90</v>
      </c>
      <c r="B8" s="1" t="s">
        <v>91</v>
      </c>
      <c r="E8" s="1" t="s">
        <v>88</v>
      </c>
      <c r="F8" s="1" t="s">
        <v>92</v>
      </c>
      <c r="G8" s="1" t="s">
        <v>93</v>
      </c>
      <c r="H8" s="1" t="s">
        <v>94</v>
      </c>
      <c r="I8" s="1" t="s">
        <v>95</v>
      </c>
      <c r="J8" s="1" t="s">
        <v>96</v>
      </c>
      <c r="K8" s="1" t="s">
        <v>97</v>
      </c>
      <c r="L8" s="1" t="s">
        <v>98</v>
      </c>
      <c r="M8" s="1" t="s">
        <v>99</v>
      </c>
      <c r="N8" s="1" t="s">
        <v>100</v>
      </c>
      <c r="O8" s="1" t="s">
        <v>101</v>
      </c>
      <c r="P8" s="1" t="s">
        <v>102</v>
      </c>
      <c r="Q8" s="1" t="s">
        <v>103</v>
      </c>
      <c r="R8" s="1" t="s">
        <v>104</v>
      </c>
      <c r="S8" s="1" t="s">
        <v>105</v>
      </c>
      <c r="T8" s="1" t="s">
        <v>106</v>
      </c>
      <c r="U8" s="1" t="s">
        <v>107</v>
      </c>
      <c r="V8" s="1" t="s">
        <v>108</v>
      </c>
      <c r="W8" s="1" t="s">
        <v>109</v>
      </c>
      <c r="X8" s="1" t="s">
        <v>110</v>
      </c>
      <c r="Y8" s="1" t="s">
        <v>111</v>
      </c>
      <c r="Z8" s="1" t="s">
        <v>112</v>
      </c>
      <c r="AA8" s="1" t="s">
        <v>113</v>
      </c>
      <c r="AB8" s="1" t="s">
        <v>114</v>
      </c>
      <c r="AC8" s="1" t="s">
        <v>115</v>
      </c>
      <c r="AD8" s="1" t="s">
        <v>116</v>
      </c>
      <c r="AE8" s="1" t="s">
        <v>117</v>
      </c>
      <c r="AF8" s="1" t="s">
        <v>118</v>
      </c>
      <c r="AG8" s="1" t="s">
        <v>119</v>
      </c>
      <c r="AH8" s="1" t="s">
        <v>120</v>
      </c>
      <c r="AI8" s="1" t="s">
        <v>121</v>
      </c>
      <c r="AJ8" s="1" t="s">
        <v>122</v>
      </c>
      <c r="AK8" s="1" t="s">
        <v>123</v>
      </c>
      <c r="AL8" s="1" t="s">
        <v>124</v>
      </c>
      <c r="AM8" s="1" t="s">
        <v>125</v>
      </c>
      <c r="AO8" s="1" t="s">
        <v>126</v>
      </c>
      <c r="AP8" s="1" t="s">
        <v>127</v>
      </c>
    </row>
    <row r="9" spans="1:42" x14ac:dyDescent="0.25">
      <c r="A9" s="1" t="s">
        <v>128</v>
      </c>
      <c r="B9" s="1" t="s">
        <v>129</v>
      </c>
      <c r="E9" s="1">
        <v>864068</v>
      </c>
      <c r="F9" s="1" t="s">
        <v>130</v>
      </c>
      <c r="G9" s="1">
        <v>0</v>
      </c>
      <c r="H9" s="1">
        <v>0</v>
      </c>
      <c r="I9" s="1" t="s">
        <v>131</v>
      </c>
      <c r="J9" s="2">
        <v>11769</v>
      </c>
      <c r="K9" s="2">
        <v>680000</v>
      </c>
      <c r="L9" s="2">
        <v>11000</v>
      </c>
      <c r="M9" s="2">
        <v>691000</v>
      </c>
      <c r="N9" s="2">
        <v>600000</v>
      </c>
      <c r="O9" s="2">
        <v>11827</v>
      </c>
      <c r="P9" s="2">
        <v>11485</v>
      </c>
      <c r="Q9" s="2">
        <v>65000</v>
      </c>
      <c r="R9" s="2">
        <v>817057</v>
      </c>
      <c r="S9" s="2">
        <v>87488</v>
      </c>
      <c r="T9" s="2">
        <v>4369</v>
      </c>
      <c r="W9" s="2">
        <v>841368</v>
      </c>
      <c r="X9" s="1" t="s">
        <v>132</v>
      </c>
      <c r="Y9" s="4">
        <v>43616</v>
      </c>
      <c r="AB9" s="1" t="s">
        <v>133</v>
      </c>
      <c r="AC9" s="1" t="s">
        <v>134</v>
      </c>
      <c r="AD9" s="1" t="s">
        <v>135</v>
      </c>
      <c r="AE9" s="4">
        <v>1</v>
      </c>
      <c r="AF9" s="1" t="s">
        <v>134</v>
      </c>
      <c r="AG9" s="1">
        <v>119</v>
      </c>
      <c r="AH9" s="1" t="s">
        <v>136</v>
      </c>
      <c r="AI9" s="1" t="s">
        <v>137</v>
      </c>
      <c r="AJ9" s="1">
        <v>2008</v>
      </c>
      <c r="AK9" s="4">
        <v>43830</v>
      </c>
      <c r="AL9" s="1" t="s">
        <v>138</v>
      </c>
      <c r="AM9" s="4">
        <v>43830</v>
      </c>
      <c r="AO9" s="1" t="s">
        <v>139</v>
      </c>
      <c r="AP9" s="1" t="s">
        <v>140</v>
      </c>
    </row>
    <row r="10" spans="1:42" x14ac:dyDescent="0.25">
      <c r="A10" s="1" t="s">
        <v>128</v>
      </c>
      <c r="B10" s="1" t="s">
        <v>129</v>
      </c>
      <c r="E10" s="1">
        <v>864068</v>
      </c>
      <c r="F10" s="1" t="s">
        <v>130</v>
      </c>
      <c r="G10" s="1">
        <v>0</v>
      </c>
      <c r="H10" s="1">
        <v>0</v>
      </c>
      <c r="I10" s="1" t="s">
        <v>141</v>
      </c>
      <c r="J10" s="2">
        <v>10925</v>
      </c>
      <c r="K10" s="2">
        <v>624000</v>
      </c>
      <c r="L10" s="2">
        <v>9000</v>
      </c>
      <c r="M10" s="2">
        <v>633000</v>
      </c>
      <c r="N10" s="2">
        <v>600000</v>
      </c>
      <c r="O10" s="2">
        <v>11012</v>
      </c>
      <c r="P10" s="2">
        <v>10666</v>
      </c>
      <c r="Q10" s="2">
        <v>65000</v>
      </c>
      <c r="R10" s="2">
        <v>758767</v>
      </c>
      <c r="S10" s="2">
        <v>87488</v>
      </c>
      <c r="T10" s="2">
        <v>4079</v>
      </c>
      <c r="W10" s="2">
        <v>783368</v>
      </c>
      <c r="X10" s="1" t="s">
        <v>132</v>
      </c>
      <c r="Y10" s="4">
        <v>43616</v>
      </c>
      <c r="AB10" s="1" t="s">
        <v>133</v>
      </c>
      <c r="AC10" s="1" t="s">
        <v>134</v>
      </c>
      <c r="AD10" s="1" t="s">
        <v>135</v>
      </c>
      <c r="AE10" s="4">
        <v>1</v>
      </c>
      <c r="AF10" s="1" t="s">
        <v>142</v>
      </c>
      <c r="AG10" s="1">
        <v>197</v>
      </c>
      <c r="AH10" s="1" t="s">
        <v>136</v>
      </c>
      <c r="AI10" s="1" t="s">
        <v>137</v>
      </c>
      <c r="AJ10" s="1">
        <v>2010</v>
      </c>
      <c r="AK10" s="4">
        <v>43830</v>
      </c>
      <c r="AL10" s="1" t="s">
        <v>138</v>
      </c>
      <c r="AM10" s="4">
        <v>43830</v>
      </c>
      <c r="AO10" s="1" t="s">
        <v>139</v>
      </c>
      <c r="AP10" s="1" t="s">
        <v>140</v>
      </c>
    </row>
    <row r="11" spans="1:42" x14ac:dyDescent="0.25">
      <c r="A11" s="1" t="s">
        <v>128</v>
      </c>
      <c r="B11" s="1" t="s">
        <v>129</v>
      </c>
      <c r="E11" s="1">
        <v>864068</v>
      </c>
      <c r="F11" s="1" t="s">
        <v>130</v>
      </c>
      <c r="G11" s="1">
        <v>0</v>
      </c>
      <c r="H11" s="1">
        <v>0</v>
      </c>
      <c r="I11" s="1" t="s">
        <v>143</v>
      </c>
      <c r="J11" s="2">
        <v>5692</v>
      </c>
      <c r="K11" s="2">
        <v>241000</v>
      </c>
      <c r="L11" s="2">
        <v>9000</v>
      </c>
      <c r="M11" s="2">
        <v>250000</v>
      </c>
      <c r="N11" s="2">
        <v>170000</v>
      </c>
      <c r="O11" s="2">
        <v>5946</v>
      </c>
      <c r="P11" s="2">
        <v>5581</v>
      </c>
      <c r="Q11" s="2">
        <v>65000</v>
      </c>
      <c r="R11" s="2">
        <v>397038</v>
      </c>
      <c r="S11" s="2">
        <v>87488</v>
      </c>
      <c r="T11" s="2">
        <v>2750</v>
      </c>
      <c r="U11" s="2">
        <v>9960</v>
      </c>
      <c r="W11" s="2">
        <v>422968</v>
      </c>
      <c r="X11" s="1" t="s">
        <v>132</v>
      </c>
      <c r="Y11" s="4">
        <v>43616</v>
      </c>
      <c r="AB11" s="1" t="s">
        <v>133</v>
      </c>
      <c r="AC11" s="1" t="s">
        <v>134</v>
      </c>
      <c r="AD11" s="1" t="s">
        <v>135</v>
      </c>
      <c r="AE11" s="4">
        <v>1</v>
      </c>
      <c r="AF11" s="1" t="s">
        <v>134</v>
      </c>
      <c r="AG11" s="1">
        <v>100</v>
      </c>
      <c r="AH11" s="1" t="s">
        <v>136</v>
      </c>
      <c r="AI11" s="1" t="s">
        <v>144</v>
      </c>
      <c r="AJ11" s="1">
        <v>2007</v>
      </c>
      <c r="AK11" s="4">
        <v>43830</v>
      </c>
      <c r="AL11" s="1" t="s">
        <v>138</v>
      </c>
      <c r="AM11" s="4">
        <v>43830</v>
      </c>
      <c r="AO11" s="1" t="s">
        <v>139</v>
      </c>
      <c r="AP11" s="1" t="s">
        <v>140</v>
      </c>
    </row>
    <row r="12" spans="1:42" x14ac:dyDescent="0.25">
      <c r="A12" s="1" t="s">
        <v>128</v>
      </c>
      <c r="B12" s="1" t="s">
        <v>129</v>
      </c>
      <c r="E12" s="1">
        <v>864068</v>
      </c>
      <c r="F12" s="1" t="s">
        <v>130</v>
      </c>
      <c r="G12" s="1">
        <v>0</v>
      </c>
      <c r="H12" s="1">
        <v>0</v>
      </c>
      <c r="I12" s="1" t="s">
        <v>145</v>
      </c>
      <c r="J12" s="2">
        <v>5350</v>
      </c>
      <c r="K12" s="2">
        <v>232000</v>
      </c>
      <c r="L12" s="2">
        <v>9000</v>
      </c>
      <c r="M12" s="2">
        <v>241000</v>
      </c>
      <c r="N12" s="2">
        <v>220000</v>
      </c>
      <c r="O12" s="2">
        <v>5501</v>
      </c>
      <c r="P12" s="2">
        <v>5102</v>
      </c>
      <c r="Q12" s="2">
        <v>65000</v>
      </c>
      <c r="R12" s="2">
        <v>362938</v>
      </c>
      <c r="S12" s="2">
        <v>87488</v>
      </c>
      <c r="T12" s="2">
        <v>2750</v>
      </c>
      <c r="W12" s="2">
        <v>391368</v>
      </c>
      <c r="X12" s="1" t="s">
        <v>132</v>
      </c>
      <c r="Y12" s="4">
        <v>43616</v>
      </c>
      <c r="AB12" s="1" t="s">
        <v>133</v>
      </c>
      <c r="AC12" s="1" t="s">
        <v>134</v>
      </c>
      <c r="AD12" s="1" t="s">
        <v>135</v>
      </c>
      <c r="AE12" s="4">
        <v>1</v>
      </c>
      <c r="AF12" s="1" t="s">
        <v>134</v>
      </c>
      <c r="AG12" s="1">
        <v>94</v>
      </c>
      <c r="AH12" s="1" t="s">
        <v>136</v>
      </c>
      <c r="AI12" s="1" t="s">
        <v>144</v>
      </c>
      <c r="AJ12" s="1">
        <v>2007</v>
      </c>
      <c r="AK12" s="4">
        <v>43830</v>
      </c>
      <c r="AL12" s="1" t="s">
        <v>138</v>
      </c>
      <c r="AM12" s="4">
        <v>43830</v>
      </c>
      <c r="AO12" s="1" t="s">
        <v>139</v>
      </c>
      <c r="AP12" s="1" t="s">
        <v>140</v>
      </c>
    </row>
    <row r="13" spans="1:42" x14ac:dyDescent="0.25">
      <c r="A13" s="1" t="s">
        <v>128</v>
      </c>
      <c r="B13" s="1" t="s">
        <v>129</v>
      </c>
      <c r="E13" s="1">
        <v>864068</v>
      </c>
      <c r="F13" s="1" t="s">
        <v>130</v>
      </c>
      <c r="G13" s="1">
        <v>0</v>
      </c>
      <c r="H13" s="1">
        <v>0</v>
      </c>
      <c r="I13" s="1" t="s">
        <v>146</v>
      </c>
      <c r="J13" s="2">
        <v>5550</v>
      </c>
      <c r="K13" s="2">
        <v>240000</v>
      </c>
      <c r="L13" s="2">
        <v>9000</v>
      </c>
      <c r="M13" s="2">
        <v>249000</v>
      </c>
      <c r="N13" s="2">
        <v>230000</v>
      </c>
      <c r="O13" s="2">
        <v>5642</v>
      </c>
      <c r="P13" s="2">
        <v>5249</v>
      </c>
      <c r="Q13" s="2">
        <v>65000</v>
      </c>
      <c r="R13" s="2">
        <v>373438</v>
      </c>
      <c r="S13" s="2">
        <v>87488</v>
      </c>
      <c r="T13" s="2">
        <v>2750</v>
      </c>
      <c r="V13" s="2">
        <v>2000</v>
      </c>
      <c r="W13" s="2">
        <v>401368</v>
      </c>
      <c r="X13" s="1" t="s">
        <v>132</v>
      </c>
      <c r="Y13" s="4">
        <v>43616</v>
      </c>
      <c r="AB13" s="1" t="s">
        <v>133</v>
      </c>
      <c r="AC13" s="1" t="s">
        <v>134</v>
      </c>
      <c r="AD13" s="1" t="s">
        <v>135</v>
      </c>
      <c r="AE13" s="4">
        <v>1</v>
      </c>
      <c r="AF13" s="1" t="s">
        <v>147</v>
      </c>
      <c r="AG13" s="1">
        <v>45</v>
      </c>
      <c r="AH13" s="1" t="s">
        <v>136</v>
      </c>
      <c r="AI13" s="1" t="s">
        <v>144</v>
      </c>
      <c r="AJ13" s="1">
        <v>2008</v>
      </c>
      <c r="AK13" s="4">
        <v>43830</v>
      </c>
      <c r="AL13" s="1" t="s">
        <v>138</v>
      </c>
      <c r="AM13" s="4">
        <v>43830</v>
      </c>
      <c r="AO13" s="1" t="s">
        <v>139</v>
      </c>
      <c r="AP13" s="1" t="s">
        <v>140</v>
      </c>
    </row>
    <row r="14" spans="1:42" x14ac:dyDescent="0.25">
      <c r="A14" s="1" t="s">
        <v>128</v>
      </c>
      <c r="B14" s="1" t="s">
        <v>129</v>
      </c>
      <c r="E14" s="1">
        <v>864068</v>
      </c>
      <c r="F14" s="1" t="s">
        <v>130</v>
      </c>
      <c r="G14" s="1">
        <v>0</v>
      </c>
      <c r="H14" s="1">
        <v>0</v>
      </c>
      <c r="I14" s="1" t="s">
        <v>148</v>
      </c>
      <c r="J14" s="2">
        <v>7600</v>
      </c>
      <c r="K14" s="2">
        <v>309000</v>
      </c>
      <c r="L14" s="2">
        <v>9000</v>
      </c>
      <c r="M14" s="2">
        <v>318000</v>
      </c>
      <c r="N14" s="2">
        <v>360000</v>
      </c>
      <c r="O14" s="2">
        <v>6790</v>
      </c>
      <c r="P14" s="2">
        <v>6426</v>
      </c>
      <c r="Q14" s="2">
        <v>65000</v>
      </c>
      <c r="R14" s="2">
        <v>457126</v>
      </c>
      <c r="S14" s="2">
        <v>87488</v>
      </c>
      <c r="T14" s="2">
        <v>2750</v>
      </c>
      <c r="U14" s="2">
        <v>12240</v>
      </c>
      <c r="W14" s="2">
        <v>483056</v>
      </c>
      <c r="X14" s="1" t="s">
        <v>132</v>
      </c>
      <c r="Y14" s="4">
        <v>43616</v>
      </c>
      <c r="AB14" s="1" t="s">
        <v>133</v>
      </c>
      <c r="AC14" s="1" t="s">
        <v>134</v>
      </c>
      <c r="AD14" s="1" t="s">
        <v>135</v>
      </c>
      <c r="AE14" s="4">
        <v>1</v>
      </c>
      <c r="AF14" s="1" t="s">
        <v>149</v>
      </c>
      <c r="AG14" s="1">
        <v>119</v>
      </c>
      <c r="AH14" s="1" t="s">
        <v>136</v>
      </c>
      <c r="AI14" s="1" t="s">
        <v>144</v>
      </c>
      <c r="AJ14" s="1">
        <v>2009</v>
      </c>
      <c r="AK14" s="4">
        <v>43830</v>
      </c>
      <c r="AL14" s="1" t="s">
        <v>138</v>
      </c>
      <c r="AM14" s="4">
        <v>43830</v>
      </c>
      <c r="AO14" s="1" t="s">
        <v>139</v>
      </c>
      <c r="AP14" s="1" t="s">
        <v>140</v>
      </c>
    </row>
    <row r="15" spans="1:42" x14ac:dyDescent="0.25">
      <c r="A15" s="1" t="s">
        <v>128</v>
      </c>
      <c r="B15" s="1" t="s">
        <v>129</v>
      </c>
      <c r="E15" s="1">
        <v>864068</v>
      </c>
      <c r="F15" s="1" t="s">
        <v>130</v>
      </c>
      <c r="G15" s="1">
        <v>0</v>
      </c>
      <c r="H15" s="1">
        <v>0</v>
      </c>
      <c r="I15" s="1" t="s">
        <v>150</v>
      </c>
      <c r="J15" s="2">
        <v>9100</v>
      </c>
      <c r="K15" s="2">
        <v>850000</v>
      </c>
      <c r="L15" s="2">
        <v>14500</v>
      </c>
      <c r="M15" s="2">
        <v>864500</v>
      </c>
      <c r="N15" s="2">
        <v>480000</v>
      </c>
      <c r="O15" s="2">
        <v>14266</v>
      </c>
      <c r="P15" s="2">
        <v>13796</v>
      </c>
      <c r="Q15" s="2">
        <v>65000</v>
      </c>
      <c r="R15" s="2">
        <v>981475</v>
      </c>
      <c r="S15" s="2">
        <v>87488</v>
      </c>
      <c r="T15" s="2">
        <v>5187</v>
      </c>
      <c r="W15" s="2">
        <v>1014868</v>
      </c>
      <c r="X15" s="1" t="s">
        <v>132</v>
      </c>
      <c r="Y15" s="4">
        <v>43616</v>
      </c>
      <c r="AB15" s="1" t="s">
        <v>133</v>
      </c>
      <c r="AC15" s="1" t="s">
        <v>134</v>
      </c>
      <c r="AD15" s="1" t="s">
        <v>135</v>
      </c>
      <c r="AE15" s="4">
        <v>1</v>
      </c>
      <c r="AF15" s="1" t="s">
        <v>151</v>
      </c>
      <c r="AG15" s="1">
        <v>769</v>
      </c>
      <c r="AH15" s="1" t="s">
        <v>152</v>
      </c>
      <c r="AI15" s="1" t="s">
        <v>153</v>
      </c>
      <c r="AJ15" s="1">
        <v>2013</v>
      </c>
      <c r="AK15" s="4">
        <v>43830</v>
      </c>
      <c r="AL15" s="1" t="s">
        <v>138</v>
      </c>
      <c r="AM15" s="4">
        <v>43830</v>
      </c>
      <c r="AO15" s="1" t="s">
        <v>139</v>
      </c>
      <c r="AP15" s="1" t="s">
        <v>140</v>
      </c>
    </row>
    <row r="16" spans="1:42" x14ac:dyDescent="0.25">
      <c r="A16" s="1" t="s">
        <v>128</v>
      </c>
      <c r="B16" s="1" t="s">
        <v>129</v>
      </c>
      <c r="E16" s="1">
        <v>864068</v>
      </c>
      <c r="F16" s="1" t="s">
        <v>130</v>
      </c>
      <c r="G16" s="1">
        <v>0</v>
      </c>
      <c r="H16" s="1">
        <v>0</v>
      </c>
      <c r="I16" s="1" t="s">
        <v>154</v>
      </c>
      <c r="J16" s="2">
        <v>11194</v>
      </c>
      <c r="K16" s="2">
        <v>650000</v>
      </c>
      <c r="L16" s="2">
        <v>9000</v>
      </c>
      <c r="M16" s="2">
        <v>659000</v>
      </c>
      <c r="N16" s="2">
        <v>410000</v>
      </c>
      <c r="O16" s="2">
        <v>11377</v>
      </c>
      <c r="P16" s="2">
        <v>10927</v>
      </c>
      <c r="Q16" s="2">
        <v>65000</v>
      </c>
      <c r="R16" s="2">
        <v>777359</v>
      </c>
      <c r="S16" s="2">
        <v>87488</v>
      </c>
      <c r="T16" s="2">
        <v>4171</v>
      </c>
      <c r="W16" s="2">
        <v>809368</v>
      </c>
      <c r="X16" s="1" t="s">
        <v>132</v>
      </c>
      <c r="Y16" s="4">
        <v>43616</v>
      </c>
      <c r="AB16" s="1" t="s">
        <v>133</v>
      </c>
      <c r="AC16" s="1" t="s">
        <v>134</v>
      </c>
      <c r="AD16" s="1" t="s">
        <v>135</v>
      </c>
      <c r="AE16" s="4">
        <v>1</v>
      </c>
      <c r="AF16" s="1" t="s">
        <v>155</v>
      </c>
      <c r="AG16" s="1">
        <v>449</v>
      </c>
      <c r="AH16" s="1" t="s">
        <v>156</v>
      </c>
      <c r="AI16" s="1" t="s">
        <v>157</v>
      </c>
      <c r="AJ16" s="1">
        <v>2009</v>
      </c>
      <c r="AK16" s="4">
        <v>43830</v>
      </c>
      <c r="AL16" s="1" t="s">
        <v>138</v>
      </c>
      <c r="AM16" s="4">
        <v>43830</v>
      </c>
      <c r="AO16" s="1" t="s">
        <v>139</v>
      </c>
      <c r="AP16" s="1" t="s">
        <v>158</v>
      </c>
    </row>
    <row r="17" spans="1:42" x14ac:dyDescent="0.25">
      <c r="A17" s="1" t="s">
        <v>128</v>
      </c>
      <c r="B17" s="1" t="s">
        <v>129</v>
      </c>
      <c r="E17" s="1">
        <v>864068</v>
      </c>
      <c r="F17" s="1" t="s">
        <v>130</v>
      </c>
      <c r="G17" s="1">
        <v>0</v>
      </c>
      <c r="H17" s="1">
        <v>0</v>
      </c>
      <c r="I17" s="1" t="s">
        <v>159</v>
      </c>
      <c r="J17" s="2">
        <v>2882</v>
      </c>
      <c r="K17" s="2">
        <v>76000</v>
      </c>
      <c r="L17" s="2">
        <v>7500</v>
      </c>
      <c r="M17" s="2">
        <v>83500</v>
      </c>
      <c r="N17" s="2">
        <v>40000</v>
      </c>
      <c r="O17" s="2">
        <v>3287</v>
      </c>
      <c r="P17" s="2">
        <v>2853</v>
      </c>
      <c r="Q17" s="2">
        <v>65000</v>
      </c>
      <c r="R17" s="2">
        <v>202938</v>
      </c>
      <c r="S17" s="2">
        <v>87488</v>
      </c>
      <c r="T17" s="2">
        <v>2750</v>
      </c>
      <c r="W17" s="2">
        <v>233868</v>
      </c>
      <c r="X17" s="1" t="s">
        <v>132</v>
      </c>
      <c r="Y17" s="4">
        <v>43616</v>
      </c>
      <c r="AB17" s="1" t="s">
        <v>133</v>
      </c>
      <c r="AC17" s="1" t="s">
        <v>134</v>
      </c>
      <c r="AD17" s="1" t="s">
        <v>135</v>
      </c>
      <c r="AE17" s="4">
        <v>1</v>
      </c>
      <c r="AF17" s="1" t="s">
        <v>160</v>
      </c>
      <c r="AG17" s="1">
        <v>170</v>
      </c>
      <c r="AH17" s="1" t="s">
        <v>161</v>
      </c>
      <c r="AI17" s="1" t="s">
        <v>162</v>
      </c>
      <c r="AJ17" s="1">
        <v>2005</v>
      </c>
      <c r="AK17" s="4">
        <v>43830</v>
      </c>
      <c r="AL17" s="1" t="s">
        <v>138</v>
      </c>
      <c r="AM17" s="4">
        <v>43830</v>
      </c>
      <c r="AO17" s="1" t="s">
        <v>139</v>
      </c>
      <c r="AP17" s="1" t="s">
        <v>140</v>
      </c>
    </row>
    <row r="18" spans="1:42" x14ac:dyDescent="0.25">
      <c r="A18" s="1" t="s">
        <v>128</v>
      </c>
      <c r="B18" s="1" t="s">
        <v>129</v>
      </c>
      <c r="E18" s="1">
        <v>864068</v>
      </c>
      <c r="F18" s="1" t="s">
        <v>130</v>
      </c>
      <c r="G18" s="1">
        <v>0</v>
      </c>
      <c r="H18" s="1">
        <v>0</v>
      </c>
      <c r="I18" s="1" t="s">
        <v>163</v>
      </c>
      <c r="J18" s="2">
        <v>9394</v>
      </c>
      <c r="K18" s="2">
        <v>510000</v>
      </c>
      <c r="L18" s="2">
        <v>9000</v>
      </c>
      <c r="M18" s="2">
        <v>519000</v>
      </c>
      <c r="N18" s="2">
        <v>360000</v>
      </c>
      <c r="O18" s="2">
        <v>9533</v>
      </c>
      <c r="P18" s="2">
        <v>9180</v>
      </c>
      <c r="Q18" s="2">
        <v>65000</v>
      </c>
      <c r="R18" s="2">
        <v>653041</v>
      </c>
      <c r="S18" s="2">
        <v>87488</v>
      </c>
      <c r="T18" s="2">
        <v>3553</v>
      </c>
      <c r="U18" s="2">
        <v>8800</v>
      </c>
      <c r="W18" s="2">
        <v>678168</v>
      </c>
      <c r="X18" s="1" t="s">
        <v>132</v>
      </c>
      <c r="Y18" s="4">
        <v>43616</v>
      </c>
      <c r="AB18" s="1" t="s">
        <v>133</v>
      </c>
      <c r="AC18" s="1" t="s">
        <v>134</v>
      </c>
      <c r="AD18" s="1" t="s">
        <v>135</v>
      </c>
      <c r="AE18" s="4">
        <v>1</v>
      </c>
      <c r="AF18" s="1" t="s">
        <v>160</v>
      </c>
      <c r="AG18" s="1">
        <v>182</v>
      </c>
      <c r="AH18" s="1" t="s">
        <v>164</v>
      </c>
      <c r="AI18" s="1" t="s">
        <v>165</v>
      </c>
      <c r="AJ18" s="1">
        <v>2009</v>
      </c>
      <c r="AK18" s="4">
        <v>43830</v>
      </c>
      <c r="AL18" s="1" t="s">
        <v>138</v>
      </c>
      <c r="AM18" s="4">
        <v>43830</v>
      </c>
      <c r="AO18" s="1" t="s">
        <v>139</v>
      </c>
      <c r="AP18" s="1" t="s">
        <v>140</v>
      </c>
    </row>
    <row r="19" spans="1:42" x14ac:dyDescent="0.25">
      <c r="A19" s="1" t="s">
        <v>128</v>
      </c>
      <c r="B19" s="1" t="s">
        <v>129</v>
      </c>
      <c r="E19" s="1">
        <v>864068</v>
      </c>
      <c r="F19" s="1" t="s">
        <v>130</v>
      </c>
      <c r="G19" s="1">
        <v>0</v>
      </c>
      <c r="H19" s="1">
        <v>0</v>
      </c>
      <c r="I19" s="1" t="s">
        <v>166</v>
      </c>
      <c r="J19" s="2">
        <v>7573</v>
      </c>
      <c r="K19" s="2">
        <v>385000</v>
      </c>
      <c r="L19" s="2">
        <v>9000</v>
      </c>
      <c r="M19" s="2">
        <v>394000</v>
      </c>
      <c r="N19" s="2">
        <v>240000</v>
      </c>
      <c r="O19" s="2">
        <v>7835</v>
      </c>
      <c r="P19" s="2">
        <v>7410</v>
      </c>
      <c r="Q19" s="2">
        <v>65000</v>
      </c>
      <c r="R19" s="2">
        <v>527114</v>
      </c>
      <c r="S19" s="2">
        <v>87488</v>
      </c>
      <c r="T19" s="2">
        <v>2926</v>
      </c>
      <c r="V19" s="2">
        <v>13000</v>
      </c>
      <c r="W19" s="2">
        <v>557368</v>
      </c>
      <c r="X19" s="1" t="s">
        <v>132</v>
      </c>
      <c r="Y19" s="4">
        <v>43616</v>
      </c>
      <c r="AB19" s="1" t="s">
        <v>133</v>
      </c>
      <c r="AC19" s="1" t="s">
        <v>134</v>
      </c>
      <c r="AD19" s="1" t="s">
        <v>135</v>
      </c>
      <c r="AE19" s="4">
        <v>1</v>
      </c>
      <c r="AF19" s="1" t="s">
        <v>167</v>
      </c>
      <c r="AG19" s="1">
        <v>174</v>
      </c>
      <c r="AH19" s="1" t="s">
        <v>164</v>
      </c>
      <c r="AI19" s="1" t="s">
        <v>168</v>
      </c>
      <c r="AJ19" s="1">
        <v>2008</v>
      </c>
      <c r="AK19" s="4">
        <v>43830</v>
      </c>
      <c r="AL19" s="1" t="s">
        <v>138</v>
      </c>
      <c r="AM19" s="4">
        <v>43830</v>
      </c>
      <c r="AO19" s="1" t="s">
        <v>139</v>
      </c>
      <c r="AP19" s="1" t="s">
        <v>140</v>
      </c>
    </row>
    <row r="20" spans="1:42" x14ac:dyDescent="0.25">
      <c r="A20" s="1" t="s">
        <v>128</v>
      </c>
      <c r="B20" s="1" t="s">
        <v>129</v>
      </c>
      <c r="E20" s="1">
        <v>864068</v>
      </c>
      <c r="F20" s="1" t="s">
        <v>130</v>
      </c>
      <c r="G20" s="1">
        <v>0</v>
      </c>
      <c r="H20" s="1">
        <v>0</v>
      </c>
      <c r="I20" s="1" t="s">
        <v>169</v>
      </c>
      <c r="J20" s="2">
        <v>4967</v>
      </c>
      <c r="K20" s="2">
        <v>205000</v>
      </c>
      <c r="L20" s="2">
        <v>9000</v>
      </c>
      <c r="M20" s="2">
        <v>214000</v>
      </c>
      <c r="N20" s="2">
        <v>100000</v>
      </c>
      <c r="O20" s="2">
        <v>5305</v>
      </c>
      <c r="P20" s="2">
        <v>4877</v>
      </c>
      <c r="Q20" s="2">
        <v>65000</v>
      </c>
      <c r="R20" s="2">
        <v>346938</v>
      </c>
      <c r="S20" s="2">
        <v>87488</v>
      </c>
      <c r="T20" s="2">
        <v>2750</v>
      </c>
      <c r="V20" s="2">
        <v>13000</v>
      </c>
      <c r="W20" s="2">
        <v>377368</v>
      </c>
      <c r="X20" s="1" t="s">
        <v>132</v>
      </c>
      <c r="Y20" s="4">
        <v>43616</v>
      </c>
      <c r="AB20" s="1" t="s">
        <v>133</v>
      </c>
      <c r="AC20" s="1" t="s">
        <v>134</v>
      </c>
      <c r="AD20" s="1" t="s">
        <v>135</v>
      </c>
      <c r="AE20" s="4">
        <v>1</v>
      </c>
      <c r="AF20" s="1" t="s">
        <v>160</v>
      </c>
      <c r="AG20" s="1">
        <v>163</v>
      </c>
      <c r="AH20" s="1" t="s">
        <v>156</v>
      </c>
      <c r="AI20" s="1" t="s">
        <v>170</v>
      </c>
      <c r="AJ20" s="1">
        <v>2010</v>
      </c>
      <c r="AK20" s="4">
        <v>43830</v>
      </c>
      <c r="AL20" s="1" t="s">
        <v>138</v>
      </c>
      <c r="AM20" s="4">
        <v>43830</v>
      </c>
      <c r="AO20" s="1" t="s">
        <v>139</v>
      </c>
      <c r="AP20" s="1" t="s">
        <v>140</v>
      </c>
    </row>
    <row r="21" spans="1:42" x14ac:dyDescent="0.25">
      <c r="A21" s="1" t="s">
        <v>128</v>
      </c>
      <c r="B21" s="1" t="s">
        <v>129</v>
      </c>
      <c r="E21" s="1">
        <v>864068</v>
      </c>
      <c r="F21" s="1" t="s">
        <v>130</v>
      </c>
      <c r="G21" s="1">
        <v>0</v>
      </c>
      <c r="H21" s="1">
        <v>0</v>
      </c>
      <c r="I21" s="1" t="s">
        <v>171</v>
      </c>
      <c r="J21" s="2">
        <v>7095</v>
      </c>
      <c r="K21" s="2">
        <v>367000</v>
      </c>
      <c r="L21" s="2">
        <v>10000</v>
      </c>
      <c r="M21" s="2">
        <v>377000</v>
      </c>
      <c r="N21" s="2">
        <v>300000</v>
      </c>
      <c r="O21" s="2">
        <v>7413</v>
      </c>
      <c r="P21" s="2">
        <v>6943</v>
      </c>
      <c r="Q21" s="2">
        <v>65000</v>
      </c>
      <c r="R21" s="2">
        <v>493949</v>
      </c>
      <c r="S21" s="2">
        <v>87488</v>
      </c>
      <c r="T21" s="2">
        <v>2761</v>
      </c>
      <c r="W21" s="2">
        <v>527368</v>
      </c>
      <c r="X21" s="1" t="s">
        <v>132</v>
      </c>
      <c r="Y21" s="4">
        <v>43616</v>
      </c>
      <c r="AB21" s="1" t="s">
        <v>133</v>
      </c>
      <c r="AC21" s="1" t="s">
        <v>134</v>
      </c>
      <c r="AD21" s="1" t="s">
        <v>135</v>
      </c>
      <c r="AE21" s="4">
        <v>1</v>
      </c>
      <c r="AF21" s="1" t="s">
        <v>172</v>
      </c>
      <c r="AG21" s="1">
        <v>225</v>
      </c>
      <c r="AH21" s="1" t="s">
        <v>173</v>
      </c>
      <c r="AI21" s="1" t="s">
        <v>174</v>
      </c>
      <c r="AJ21" s="1">
        <v>2012</v>
      </c>
      <c r="AK21" s="4">
        <v>43830</v>
      </c>
      <c r="AL21" s="1" t="s">
        <v>138</v>
      </c>
      <c r="AM21" s="4">
        <v>43830</v>
      </c>
      <c r="AO21" s="1" t="s">
        <v>139</v>
      </c>
      <c r="AP21" s="1" t="s">
        <v>140</v>
      </c>
    </row>
    <row r="22" spans="1:42" x14ac:dyDescent="0.25">
      <c r="A22" s="1" t="s">
        <v>128</v>
      </c>
      <c r="B22" s="1" t="s">
        <v>129</v>
      </c>
      <c r="E22" s="1">
        <v>864068</v>
      </c>
      <c r="F22" s="1" t="s">
        <v>130</v>
      </c>
      <c r="G22" s="1">
        <v>0</v>
      </c>
      <c r="H22" s="1">
        <v>0</v>
      </c>
      <c r="I22" s="1" t="s">
        <v>175</v>
      </c>
      <c r="J22" s="2">
        <v>10191</v>
      </c>
      <c r="K22" s="2">
        <v>555000</v>
      </c>
      <c r="L22" s="2">
        <v>9500</v>
      </c>
      <c r="M22" s="2">
        <v>564500</v>
      </c>
      <c r="N22" s="2">
        <v>420000</v>
      </c>
      <c r="O22" s="2">
        <v>10442</v>
      </c>
      <c r="P22" s="2">
        <v>9954</v>
      </c>
      <c r="Q22" s="2">
        <v>65000</v>
      </c>
      <c r="R22" s="2">
        <v>708115</v>
      </c>
      <c r="S22" s="2">
        <v>87488</v>
      </c>
      <c r="T22" s="2">
        <v>3827</v>
      </c>
      <c r="U22" s="2">
        <v>28000</v>
      </c>
      <c r="W22" s="2">
        <v>742868</v>
      </c>
      <c r="X22" s="1" t="s">
        <v>132</v>
      </c>
      <c r="Y22" s="4">
        <v>43616</v>
      </c>
      <c r="AB22" s="1" t="s">
        <v>133</v>
      </c>
      <c r="AC22" s="1" t="s">
        <v>134</v>
      </c>
      <c r="AD22" s="1" t="s">
        <v>135</v>
      </c>
      <c r="AE22" s="4">
        <v>1</v>
      </c>
      <c r="AF22" s="1" t="s">
        <v>176</v>
      </c>
      <c r="AG22" s="1">
        <v>342</v>
      </c>
      <c r="AH22" s="1" t="s">
        <v>156</v>
      </c>
      <c r="AI22" s="1" t="s">
        <v>170</v>
      </c>
      <c r="AJ22" s="1">
        <v>2008</v>
      </c>
      <c r="AK22" s="4">
        <v>43830</v>
      </c>
      <c r="AL22" s="1" t="s">
        <v>138</v>
      </c>
      <c r="AM22" s="4">
        <v>43830</v>
      </c>
      <c r="AO22" s="1" t="s">
        <v>139</v>
      </c>
      <c r="AP22" s="1" t="s">
        <v>140</v>
      </c>
    </row>
    <row r="23" spans="1:42" x14ac:dyDescent="0.25">
      <c r="A23" s="1" t="s">
        <v>128</v>
      </c>
      <c r="B23" s="1" t="s">
        <v>129</v>
      </c>
      <c r="E23" s="1">
        <v>864068</v>
      </c>
      <c r="F23" s="1" t="s">
        <v>130</v>
      </c>
      <c r="G23" s="1">
        <v>0</v>
      </c>
      <c r="H23" s="1">
        <v>0</v>
      </c>
      <c r="I23" s="1" t="s">
        <v>177</v>
      </c>
      <c r="J23" s="2">
        <v>7493</v>
      </c>
      <c r="K23" s="2">
        <v>385000</v>
      </c>
      <c r="L23" s="2">
        <v>12000</v>
      </c>
      <c r="M23" s="2">
        <v>397000</v>
      </c>
      <c r="N23" s="2">
        <v>140000</v>
      </c>
      <c r="O23" s="2">
        <v>7694</v>
      </c>
      <c r="P23" s="2">
        <v>7332</v>
      </c>
      <c r="Q23" s="2">
        <v>65000</v>
      </c>
      <c r="R23" s="2">
        <v>521587</v>
      </c>
      <c r="S23" s="2">
        <v>87488</v>
      </c>
      <c r="T23" s="2">
        <v>2899</v>
      </c>
      <c r="W23" s="2">
        <v>547368</v>
      </c>
      <c r="X23" s="1" t="s">
        <v>132</v>
      </c>
      <c r="Y23" s="4">
        <v>43616</v>
      </c>
      <c r="AB23" s="1" t="s">
        <v>133</v>
      </c>
      <c r="AC23" s="1" t="s">
        <v>134</v>
      </c>
      <c r="AD23" s="1" t="s">
        <v>135</v>
      </c>
      <c r="AE23" s="4">
        <v>1</v>
      </c>
      <c r="AF23" s="1" t="s">
        <v>178</v>
      </c>
      <c r="AG23" s="1">
        <v>182</v>
      </c>
      <c r="AH23" s="1" t="s">
        <v>173</v>
      </c>
      <c r="AI23" s="1" t="s">
        <v>174</v>
      </c>
      <c r="AJ23" s="1">
        <v>2010</v>
      </c>
      <c r="AK23" s="4">
        <v>43830</v>
      </c>
      <c r="AL23" s="1" t="s">
        <v>138</v>
      </c>
      <c r="AM23" s="4">
        <v>43830</v>
      </c>
      <c r="AO23" s="1" t="s">
        <v>139</v>
      </c>
      <c r="AP23" s="1" t="s">
        <v>140</v>
      </c>
    </row>
    <row r="24" spans="1:42" x14ac:dyDescent="0.25">
      <c r="A24" s="1" t="s">
        <v>128</v>
      </c>
      <c r="B24" s="1" t="s">
        <v>129</v>
      </c>
      <c r="E24" s="1">
        <v>864068</v>
      </c>
      <c r="F24" s="1" t="s">
        <v>130</v>
      </c>
      <c r="G24" s="1">
        <v>0</v>
      </c>
      <c r="H24" s="1">
        <v>0</v>
      </c>
      <c r="I24" s="1" t="s">
        <v>179</v>
      </c>
      <c r="J24" s="2">
        <v>6921</v>
      </c>
      <c r="K24" s="2">
        <v>330000</v>
      </c>
      <c r="L24" s="2">
        <v>19000</v>
      </c>
      <c r="M24" s="2">
        <v>349000</v>
      </c>
      <c r="N24" s="2">
        <v>290000</v>
      </c>
      <c r="O24" s="2">
        <v>7202</v>
      </c>
      <c r="P24" s="2">
        <v>6775</v>
      </c>
      <c r="Q24" s="2">
        <v>65000</v>
      </c>
      <c r="R24" s="2">
        <v>481938</v>
      </c>
      <c r="S24" s="2">
        <v>87488</v>
      </c>
      <c r="T24" s="2">
        <v>2750</v>
      </c>
      <c r="V24" s="2">
        <v>13000</v>
      </c>
      <c r="W24" s="2">
        <v>512368</v>
      </c>
      <c r="X24" s="1" t="s">
        <v>132</v>
      </c>
      <c r="Y24" s="4">
        <v>43616</v>
      </c>
      <c r="AB24" s="1" t="s">
        <v>133</v>
      </c>
      <c r="AC24" s="1" t="s">
        <v>134</v>
      </c>
      <c r="AD24" s="1" t="s">
        <v>135</v>
      </c>
      <c r="AE24" s="4">
        <v>1</v>
      </c>
      <c r="AF24" s="1" t="s">
        <v>180</v>
      </c>
      <c r="AG24" s="1">
        <v>167</v>
      </c>
      <c r="AH24" s="1" t="s">
        <v>173</v>
      </c>
      <c r="AI24" s="1" t="s">
        <v>174</v>
      </c>
      <c r="AJ24" s="1">
        <v>2011</v>
      </c>
      <c r="AK24" s="4">
        <v>43830</v>
      </c>
      <c r="AL24" s="1" t="s">
        <v>138</v>
      </c>
      <c r="AM24" s="4">
        <v>43830</v>
      </c>
      <c r="AO24" s="1" t="s">
        <v>139</v>
      </c>
      <c r="AP24" s="1" t="s">
        <v>140</v>
      </c>
    </row>
    <row r="25" spans="1:42" x14ac:dyDescent="0.25">
      <c r="A25" s="1" t="s">
        <v>128</v>
      </c>
      <c r="B25" s="1" t="s">
        <v>129</v>
      </c>
      <c r="E25" s="1">
        <v>864068</v>
      </c>
      <c r="F25" s="1" t="s">
        <v>130</v>
      </c>
      <c r="G25" s="1">
        <v>0</v>
      </c>
      <c r="H25" s="1">
        <v>0</v>
      </c>
      <c r="I25" s="1" t="s">
        <v>181</v>
      </c>
      <c r="J25" s="2">
        <v>18520</v>
      </c>
      <c r="K25" s="2">
        <v>1145000</v>
      </c>
      <c r="L25" s="2">
        <v>10000</v>
      </c>
      <c r="M25" s="2">
        <v>1155000</v>
      </c>
      <c r="N25" s="2">
        <v>900000</v>
      </c>
      <c r="O25" s="2">
        <v>18490</v>
      </c>
      <c r="P25" s="2">
        <v>18041</v>
      </c>
      <c r="Q25" s="2">
        <v>65000</v>
      </c>
      <c r="R25" s="2">
        <v>1283427</v>
      </c>
      <c r="S25" s="2">
        <v>87488</v>
      </c>
      <c r="T25" s="2">
        <v>6739</v>
      </c>
      <c r="W25" s="2">
        <v>1315368</v>
      </c>
      <c r="X25" s="1" t="s">
        <v>132</v>
      </c>
      <c r="Y25" s="4">
        <v>43616</v>
      </c>
      <c r="AB25" s="1" t="s">
        <v>133</v>
      </c>
      <c r="AC25" s="1" t="s">
        <v>134</v>
      </c>
      <c r="AD25" s="1" t="s">
        <v>135</v>
      </c>
      <c r="AE25" s="4">
        <v>1</v>
      </c>
      <c r="AF25" s="1" t="s">
        <v>182</v>
      </c>
      <c r="AG25" s="1">
        <v>168</v>
      </c>
      <c r="AH25" s="1" t="s">
        <v>156</v>
      </c>
      <c r="AI25" s="1" t="s">
        <v>183</v>
      </c>
      <c r="AJ25" s="1">
        <v>2014</v>
      </c>
      <c r="AK25" s="4">
        <v>43830</v>
      </c>
      <c r="AL25" s="1" t="s">
        <v>138</v>
      </c>
      <c r="AM25" s="4">
        <v>43830</v>
      </c>
      <c r="AO25" s="1" t="s">
        <v>139</v>
      </c>
      <c r="AP25" s="1" t="s">
        <v>140</v>
      </c>
    </row>
    <row r="26" spans="1:42" x14ac:dyDescent="0.25">
      <c r="A26" s="1" t="s">
        <v>128</v>
      </c>
      <c r="B26" s="1" t="s">
        <v>129</v>
      </c>
      <c r="E26" s="1">
        <v>864068</v>
      </c>
      <c r="F26" s="1" t="s">
        <v>130</v>
      </c>
      <c r="G26" s="1">
        <v>0</v>
      </c>
      <c r="H26" s="1">
        <v>0</v>
      </c>
      <c r="I26" s="1" t="s">
        <v>184</v>
      </c>
      <c r="J26" s="2">
        <v>5958</v>
      </c>
      <c r="K26" s="2">
        <v>286000</v>
      </c>
      <c r="L26" s="2">
        <v>8000</v>
      </c>
      <c r="M26" s="2">
        <v>294000</v>
      </c>
      <c r="N26" s="2">
        <v>170000</v>
      </c>
      <c r="O26" s="2">
        <v>6267</v>
      </c>
      <c r="P26" s="2">
        <v>5840</v>
      </c>
      <c r="Q26" s="2">
        <v>65000</v>
      </c>
      <c r="R26" s="2">
        <v>415438</v>
      </c>
      <c r="S26" s="2">
        <v>87488</v>
      </c>
      <c r="T26" s="2">
        <v>2750</v>
      </c>
      <c r="V26" s="2">
        <v>1500</v>
      </c>
      <c r="W26" s="2">
        <v>445868</v>
      </c>
      <c r="X26" s="1" t="s">
        <v>132</v>
      </c>
      <c r="Y26" s="4">
        <v>43616</v>
      </c>
      <c r="AB26" s="1" t="s">
        <v>133</v>
      </c>
      <c r="AC26" s="1" t="s">
        <v>134</v>
      </c>
      <c r="AD26" s="1" t="s">
        <v>135</v>
      </c>
      <c r="AE26" s="4">
        <v>1</v>
      </c>
      <c r="AF26" s="1" t="s">
        <v>178</v>
      </c>
      <c r="AG26" s="1">
        <v>245</v>
      </c>
      <c r="AH26" s="1" t="s">
        <v>161</v>
      </c>
      <c r="AI26" s="1" t="s">
        <v>162</v>
      </c>
      <c r="AJ26" s="1">
        <v>2008</v>
      </c>
      <c r="AK26" s="4">
        <v>43830</v>
      </c>
      <c r="AL26" s="1" t="s">
        <v>138</v>
      </c>
      <c r="AM26" s="4">
        <v>43830</v>
      </c>
      <c r="AO26" s="1" t="s">
        <v>139</v>
      </c>
      <c r="AP26" s="1" t="s">
        <v>140</v>
      </c>
    </row>
    <row r="27" spans="1:42" x14ac:dyDescent="0.25">
      <c r="A27" s="1" t="s">
        <v>128</v>
      </c>
      <c r="B27" s="1" t="s">
        <v>129</v>
      </c>
      <c r="E27" s="1">
        <v>864068</v>
      </c>
      <c r="F27" s="1" t="s">
        <v>130</v>
      </c>
      <c r="G27" s="1">
        <v>0</v>
      </c>
      <c r="H27" s="1">
        <v>0</v>
      </c>
      <c r="I27" s="1" t="s">
        <v>185</v>
      </c>
      <c r="J27" s="2">
        <v>6880</v>
      </c>
      <c r="K27" s="2">
        <v>335000</v>
      </c>
      <c r="L27" s="2">
        <v>9500</v>
      </c>
      <c r="M27" s="2">
        <v>344500</v>
      </c>
      <c r="N27" s="2">
        <v>100000</v>
      </c>
      <c r="P27" s="2">
        <v>6734</v>
      </c>
      <c r="Q27" s="2">
        <v>65000</v>
      </c>
      <c r="R27" s="2">
        <v>479058</v>
      </c>
      <c r="S27" s="2">
        <v>87488</v>
      </c>
      <c r="T27" s="2">
        <v>2750</v>
      </c>
      <c r="U27" s="2">
        <v>20020</v>
      </c>
      <c r="W27" s="2">
        <v>85368</v>
      </c>
      <c r="X27" s="1" t="s">
        <v>132</v>
      </c>
      <c r="Y27" s="4">
        <v>43616</v>
      </c>
      <c r="AB27" s="1" t="s">
        <v>133</v>
      </c>
      <c r="AC27" s="1" t="s">
        <v>134</v>
      </c>
      <c r="AD27" s="1" t="s">
        <v>135</v>
      </c>
      <c r="AE27" s="4">
        <v>1</v>
      </c>
      <c r="AF27" s="1" t="s">
        <v>172</v>
      </c>
      <c r="AG27" s="1">
        <v>916</v>
      </c>
      <c r="AH27" s="1" t="s">
        <v>161</v>
      </c>
      <c r="AI27" s="1" t="s">
        <v>162</v>
      </c>
      <c r="AJ27" s="1">
        <v>2008</v>
      </c>
      <c r="AK27" s="4">
        <v>43830</v>
      </c>
      <c r="AL27" s="1" t="s">
        <v>138</v>
      </c>
      <c r="AM27" s="4">
        <v>43830</v>
      </c>
      <c r="AO27" s="1" t="s">
        <v>139</v>
      </c>
      <c r="AP27" s="1" t="s">
        <v>140</v>
      </c>
    </row>
    <row r="28" spans="1:42" x14ac:dyDescent="0.25">
      <c r="A28" s="1" t="s">
        <v>128</v>
      </c>
      <c r="B28" s="1" t="s">
        <v>129</v>
      </c>
      <c r="E28" s="1">
        <v>864068</v>
      </c>
      <c r="F28" s="1" t="s">
        <v>130</v>
      </c>
      <c r="G28" s="1">
        <v>0</v>
      </c>
      <c r="H28" s="1">
        <v>0</v>
      </c>
      <c r="I28" s="1" t="s">
        <v>186</v>
      </c>
      <c r="J28" s="2">
        <v>13084</v>
      </c>
      <c r="K28" s="2">
        <v>750000</v>
      </c>
      <c r="L28" s="2">
        <v>9000</v>
      </c>
      <c r="M28" s="2">
        <v>759000</v>
      </c>
      <c r="N28" s="2">
        <v>760000</v>
      </c>
      <c r="O28" s="2">
        <v>12737</v>
      </c>
      <c r="P28" s="2">
        <v>12379</v>
      </c>
      <c r="Q28" s="2">
        <v>65000</v>
      </c>
      <c r="R28" s="2">
        <v>884098</v>
      </c>
      <c r="S28" s="2">
        <v>87696</v>
      </c>
      <c r="T28" s="2">
        <v>4702</v>
      </c>
      <c r="W28" s="2">
        <v>909704</v>
      </c>
      <c r="X28" s="1" t="s">
        <v>132</v>
      </c>
      <c r="Y28" s="4">
        <v>43615</v>
      </c>
      <c r="Z28" s="4">
        <v>43616</v>
      </c>
      <c r="AB28" s="1" t="s">
        <v>133</v>
      </c>
      <c r="AC28" s="1" t="s">
        <v>134</v>
      </c>
      <c r="AD28" s="1" t="s">
        <v>135</v>
      </c>
      <c r="AE28" s="4">
        <v>1</v>
      </c>
      <c r="AF28" s="1" t="s">
        <v>187</v>
      </c>
      <c r="AG28" s="1">
        <v>1</v>
      </c>
      <c r="AH28" s="1" t="s">
        <v>152</v>
      </c>
      <c r="AI28" s="1" t="s">
        <v>188</v>
      </c>
      <c r="AJ28" s="1">
        <v>2014</v>
      </c>
      <c r="AK28" s="4">
        <v>43830</v>
      </c>
      <c r="AL28" s="1" t="s">
        <v>138</v>
      </c>
      <c r="AM28" s="4">
        <v>43830</v>
      </c>
      <c r="AO28" s="1" t="s">
        <v>139</v>
      </c>
      <c r="AP28" s="1" t="s">
        <v>140</v>
      </c>
    </row>
    <row r="29" spans="1:42" x14ac:dyDescent="0.25">
      <c r="A29" s="1" t="s">
        <v>128</v>
      </c>
      <c r="B29" s="1" t="s">
        <v>129</v>
      </c>
      <c r="E29" s="1">
        <v>864068</v>
      </c>
      <c r="F29" s="1" t="s">
        <v>130</v>
      </c>
      <c r="G29" s="1">
        <v>0</v>
      </c>
      <c r="H29" s="1">
        <v>0</v>
      </c>
      <c r="I29" s="1" t="s">
        <v>189</v>
      </c>
      <c r="J29" s="2">
        <v>8250</v>
      </c>
      <c r="K29" s="2">
        <v>600000</v>
      </c>
      <c r="L29" s="2">
        <v>9000</v>
      </c>
      <c r="M29" s="2">
        <v>609000</v>
      </c>
      <c r="N29" s="2">
        <v>380000</v>
      </c>
      <c r="P29" s="2">
        <v>10900</v>
      </c>
      <c r="Q29" s="2">
        <v>65000</v>
      </c>
      <c r="R29" s="2">
        <v>775450</v>
      </c>
      <c r="S29" s="2">
        <v>87488</v>
      </c>
      <c r="T29" s="2">
        <v>4162</v>
      </c>
      <c r="U29" s="2">
        <v>18540</v>
      </c>
      <c r="W29" s="2">
        <v>85368</v>
      </c>
      <c r="X29" s="1" t="s">
        <v>132</v>
      </c>
      <c r="Y29" s="4">
        <v>43616</v>
      </c>
      <c r="AB29" s="1" t="s">
        <v>133</v>
      </c>
      <c r="AC29" s="1" t="s">
        <v>134</v>
      </c>
      <c r="AD29" s="1" t="s">
        <v>135</v>
      </c>
      <c r="AE29" s="4">
        <v>1</v>
      </c>
      <c r="AF29" s="1" t="s">
        <v>190</v>
      </c>
      <c r="AG29" s="1">
        <v>232</v>
      </c>
      <c r="AH29" s="1" t="s">
        <v>161</v>
      </c>
      <c r="AI29" s="1" t="s">
        <v>191</v>
      </c>
      <c r="AJ29" s="1">
        <v>2009</v>
      </c>
      <c r="AK29" s="4">
        <v>43830</v>
      </c>
      <c r="AL29" s="1" t="s">
        <v>138</v>
      </c>
      <c r="AM29" s="4">
        <v>43830</v>
      </c>
      <c r="AO29" s="1" t="s">
        <v>139</v>
      </c>
      <c r="AP29" s="1" t="s">
        <v>140</v>
      </c>
    </row>
    <row r="30" spans="1:42" x14ac:dyDescent="0.25">
      <c r="A30" s="1" t="s">
        <v>128</v>
      </c>
      <c r="B30" s="1" t="s">
        <v>129</v>
      </c>
      <c r="E30" s="1">
        <v>864068</v>
      </c>
      <c r="F30" s="1" t="s">
        <v>130</v>
      </c>
      <c r="G30" s="1">
        <v>0</v>
      </c>
      <c r="H30" s="1">
        <v>0</v>
      </c>
      <c r="I30" s="1" t="s">
        <v>192</v>
      </c>
      <c r="J30" s="2">
        <v>9135</v>
      </c>
      <c r="K30" s="2">
        <v>500000</v>
      </c>
      <c r="L30" s="2">
        <v>10000</v>
      </c>
      <c r="M30" s="2">
        <v>510000</v>
      </c>
      <c r="N30" s="2">
        <v>360000</v>
      </c>
      <c r="P30" s="2">
        <v>8928</v>
      </c>
      <c r="Q30" s="2">
        <v>65000</v>
      </c>
      <c r="R30" s="2">
        <v>635152</v>
      </c>
      <c r="S30" s="2">
        <v>87488</v>
      </c>
      <c r="T30" s="2">
        <v>3464</v>
      </c>
      <c r="W30" s="2">
        <v>85368</v>
      </c>
      <c r="X30" s="1" t="s">
        <v>132</v>
      </c>
      <c r="Y30" s="4">
        <v>43616</v>
      </c>
      <c r="AB30" s="1" t="s">
        <v>133</v>
      </c>
      <c r="AC30" s="1" t="s">
        <v>134</v>
      </c>
      <c r="AD30" s="1" t="s">
        <v>135</v>
      </c>
      <c r="AE30" s="4">
        <v>1</v>
      </c>
      <c r="AF30" s="1" t="s">
        <v>193</v>
      </c>
      <c r="AG30" s="1">
        <v>168</v>
      </c>
      <c r="AH30" s="1" t="s">
        <v>161</v>
      </c>
      <c r="AI30" s="1" t="s">
        <v>191</v>
      </c>
      <c r="AJ30" s="1">
        <v>2010</v>
      </c>
      <c r="AK30" s="4">
        <v>43830</v>
      </c>
      <c r="AL30" s="1" t="s">
        <v>138</v>
      </c>
      <c r="AM30" s="4">
        <v>43830</v>
      </c>
      <c r="AO30" s="1" t="s">
        <v>139</v>
      </c>
      <c r="AP30" s="1" t="s">
        <v>140</v>
      </c>
    </row>
    <row r="31" spans="1:42" x14ac:dyDescent="0.25">
      <c r="A31" s="1" t="s">
        <v>128</v>
      </c>
      <c r="B31" s="1" t="s">
        <v>129</v>
      </c>
      <c r="E31" s="1">
        <v>864068</v>
      </c>
      <c r="F31" s="1" t="s">
        <v>130</v>
      </c>
      <c r="G31" s="1">
        <v>0</v>
      </c>
      <c r="H31" s="1">
        <v>0</v>
      </c>
      <c r="I31" s="1" t="s">
        <v>194</v>
      </c>
      <c r="J31" s="2">
        <v>10910</v>
      </c>
      <c r="K31" s="2">
        <v>600000</v>
      </c>
      <c r="L31" s="2">
        <v>10000</v>
      </c>
      <c r="M31" s="2">
        <v>610000</v>
      </c>
      <c r="N31" s="2">
        <v>360000</v>
      </c>
      <c r="O31" s="2">
        <v>11208</v>
      </c>
      <c r="P31" s="2">
        <v>10652</v>
      </c>
      <c r="Q31" s="2">
        <v>65000</v>
      </c>
      <c r="R31" s="2">
        <v>757762</v>
      </c>
      <c r="S31" s="2">
        <v>87488</v>
      </c>
      <c r="T31" s="2">
        <v>4074</v>
      </c>
      <c r="U31" s="2">
        <v>16000</v>
      </c>
      <c r="W31" s="2">
        <v>797368</v>
      </c>
      <c r="X31" s="1" t="s">
        <v>132</v>
      </c>
      <c r="Y31" s="4">
        <v>43616</v>
      </c>
      <c r="AB31" s="1" t="s">
        <v>133</v>
      </c>
      <c r="AC31" s="1" t="s">
        <v>134</v>
      </c>
      <c r="AD31" s="1" t="s">
        <v>135</v>
      </c>
      <c r="AE31" s="4">
        <v>1</v>
      </c>
      <c r="AF31" s="1" t="s">
        <v>180</v>
      </c>
      <c r="AG31" s="1">
        <v>226</v>
      </c>
      <c r="AH31" s="1" t="s">
        <v>161</v>
      </c>
      <c r="AI31" s="1" t="s">
        <v>191</v>
      </c>
      <c r="AJ31" s="1">
        <v>2010</v>
      </c>
      <c r="AK31" s="4">
        <v>43830</v>
      </c>
      <c r="AL31" s="1" t="s">
        <v>138</v>
      </c>
      <c r="AM31" s="4">
        <v>43830</v>
      </c>
      <c r="AO31" s="1" t="s">
        <v>139</v>
      </c>
      <c r="AP31" s="1" t="s">
        <v>140</v>
      </c>
    </row>
    <row r="32" spans="1:42" x14ac:dyDescent="0.25">
      <c r="A32" s="1" t="s">
        <v>128</v>
      </c>
      <c r="B32" s="1" t="s">
        <v>129</v>
      </c>
      <c r="E32" s="1">
        <v>864068</v>
      </c>
      <c r="F32" s="1" t="s">
        <v>130</v>
      </c>
      <c r="G32" s="1">
        <v>0</v>
      </c>
      <c r="H32" s="1">
        <v>0</v>
      </c>
      <c r="I32" s="1" t="s">
        <v>195</v>
      </c>
      <c r="J32" s="2">
        <v>10852</v>
      </c>
      <c r="K32" s="2">
        <v>609000</v>
      </c>
      <c r="L32" s="2">
        <v>7000</v>
      </c>
      <c r="M32" s="2">
        <v>616000</v>
      </c>
      <c r="N32" s="2">
        <v>540000</v>
      </c>
      <c r="P32" s="2">
        <v>10595</v>
      </c>
      <c r="Q32" s="2">
        <v>65000</v>
      </c>
      <c r="R32" s="2">
        <v>753742</v>
      </c>
      <c r="S32" s="2">
        <v>87488</v>
      </c>
      <c r="T32" s="2">
        <v>4054</v>
      </c>
      <c r="U32" s="2">
        <v>12000</v>
      </c>
      <c r="W32" s="2">
        <v>85368</v>
      </c>
      <c r="X32" s="1" t="s">
        <v>132</v>
      </c>
      <c r="Y32" s="4">
        <v>43616</v>
      </c>
      <c r="AB32" s="1" t="s">
        <v>133</v>
      </c>
      <c r="AC32" s="1" t="s">
        <v>134</v>
      </c>
      <c r="AD32" s="1" t="s">
        <v>135</v>
      </c>
      <c r="AE32" s="4">
        <v>1</v>
      </c>
      <c r="AF32" s="1" t="s">
        <v>196</v>
      </c>
      <c r="AG32" s="1">
        <v>241</v>
      </c>
      <c r="AH32" s="1" t="s">
        <v>161</v>
      </c>
      <c r="AI32" s="1" t="s">
        <v>191</v>
      </c>
      <c r="AJ32" s="1">
        <v>2010</v>
      </c>
      <c r="AK32" s="4">
        <v>43830</v>
      </c>
      <c r="AL32" s="1" t="s">
        <v>138</v>
      </c>
      <c r="AM32" s="4">
        <v>43830</v>
      </c>
      <c r="AO32" s="1" t="s">
        <v>139</v>
      </c>
      <c r="AP32" s="1" t="s">
        <v>140</v>
      </c>
    </row>
    <row r="33" spans="1:42" x14ac:dyDescent="0.25">
      <c r="A33" s="1" t="s">
        <v>128</v>
      </c>
      <c r="B33" s="1" t="s">
        <v>129</v>
      </c>
      <c r="E33" s="1">
        <v>864068</v>
      </c>
      <c r="F33" s="1" t="s">
        <v>130</v>
      </c>
      <c r="G33" s="1">
        <v>0</v>
      </c>
      <c r="H33" s="1">
        <v>0</v>
      </c>
      <c r="I33" s="1" t="s">
        <v>197</v>
      </c>
      <c r="J33" s="2">
        <v>11361</v>
      </c>
      <c r="K33" s="2">
        <v>648000</v>
      </c>
      <c r="L33" s="2">
        <v>9000</v>
      </c>
      <c r="M33" s="2">
        <v>657000</v>
      </c>
      <c r="N33" s="2">
        <v>410000</v>
      </c>
      <c r="P33" s="2">
        <v>11090</v>
      </c>
      <c r="Q33" s="2">
        <v>65000</v>
      </c>
      <c r="R33" s="2">
        <v>788917</v>
      </c>
      <c r="S33" s="2">
        <v>87488</v>
      </c>
      <c r="T33" s="2">
        <v>4229</v>
      </c>
      <c r="U33" s="2">
        <v>6000</v>
      </c>
      <c r="W33" s="2">
        <v>85368</v>
      </c>
      <c r="X33" s="1" t="s">
        <v>132</v>
      </c>
      <c r="Y33" s="4">
        <v>43616</v>
      </c>
      <c r="AB33" s="1" t="s">
        <v>133</v>
      </c>
      <c r="AC33" s="1" t="s">
        <v>134</v>
      </c>
      <c r="AD33" s="1" t="s">
        <v>135</v>
      </c>
      <c r="AE33" s="4">
        <v>1</v>
      </c>
      <c r="AF33" s="1" t="s">
        <v>178</v>
      </c>
      <c r="AG33" s="1">
        <v>176</v>
      </c>
      <c r="AH33" s="1" t="s">
        <v>161</v>
      </c>
      <c r="AI33" s="1" t="s">
        <v>191</v>
      </c>
      <c r="AJ33" s="1">
        <v>2011</v>
      </c>
      <c r="AK33" s="4">
        <v>43830</v>
      </c>
      <c r="AL33" s="1" t="s">
        <v>138</v>
      </c>
      <c r="AM33" s="4">
        <v>43830</v>
      </c>
      <c r="AO33" s="1" t="s">
        <v>139</v>
      </c>
      <c r="AP33" s="1" t="s">
        <v>140</v>
      </c>
    </row>
    <row r="34" spans="1:42" x14ac:dyDescent="0.25">
      <c r="A34" s="1" t="s">
        <v>128</v>
      </c>
      <c r="B34" s="1" t="s">
        <v>129</v>
      </c>
      <c r="E34" s="1">
        <v>864068</v>
      </c>
      <c r="F34" s="1" t="s">
        <v>130</v>
      </c>
      <c r="G34" s="1">
        <v>0</v>
      </c>
      <c r="H34" s="1">
        <v>0</v>
      </c>
      <c r="I34" s="1" t="s">
        <v>198</v>
      </c>
      <c r="J34" s="2">
        <v>11157</v>
      </c>
      <c r="K34" s="2">
        <v>640000</v>
      </c>
      <c r="L34" s="2">
        <v>9000</v>
      </c>
      <c r="M34" s="2">
        <v>649000</v>
      </c>
      <c r="N34" s="2">
        <v>420000</v>
      </c>
      <c r="P34" s="2">
        <v>10892</v>
      </c>
      <c r="Q34" s="2">
        <v>65000</v>
      </c>
      <c r="R34" s="2">
        <v>774847</v>
      </c>
      <c r="S34" s="2">
        <v>87488</v>
      </c>
      <c r="T34" s="2">
        <v>4159</v>
      </c>
      <c r="W34" s="2">
        <v>85368</v>
      </c>
      <c r="X34" s="1" t="s">
        <v>132</v>
      </c>
      <c r="Y34" s="4">
        <v>43616</v>
      </c>
      <c r="AB34" s="1" t="s">
        <v>133</v>
      </c>
      <c r="AC34" s="1" t="s">
        <v>134</v>
      </c>
      <c r="AD34" s="1" t="s">
        <v>135</v>
      </c>
      <c r="AE34" s="4">
        <v>1</v>
      </c>
      <c r="AF34" s="1" t="s">
        <v>199</v>
      </c>
      <c r="AG34" s="1">
        <v>227</v>
      </c>
      <c r="AH34" s="1" t="s">
        <v>161</v>
      </c>
      <c r="AI34" s="1" t="s">
        <v>191</v>
      </c>
      <c r="AJ34" s="1">
        <v>2010</v>
      </c>
      <c r="AK34" s="4">
        <v>43830</v>
      </c>
      <c r="AL34" s="1" t="s">
        <v>138</v>
      </c>
      <c r="AM34" s="4">
        <v>43830</v>
      </c>
      <c r="AO34" s="1" t="s">
        <v>139</v>
      </c>
      <c r="AP34" s="1" t="s">
        <v>140</v>
      </c>
    </row>
    <row r="35" spans="1:42" x14ac:dyDescent="0.25">
      <c r="A35" s="1" t="s">
        <v>128</v>
      </c>
      <c r="B35" s="1" t="s">
        <v>129</v>
      </c>
      <c r="E35" s="1">
        <v>864068</v>
      </c>
      <c r="F35" s="1" t="s">
        <v>130</v>
      </c>
      <c r="G35" s="1">
        <v>0</v>
      </c>
      <c r="H35" s="1">
        <v>0</v>
      </c>
      <c r="I35" s="1" t="s">
        <v>200</v>
      </c>
      <c r="J35" s="2">
        <v>16173</v>
      </c>
      <c r="K35" s="2">
        <v>950000</v>
      </c>
      <c r="L35" s="2">
        <v>16000</v>
      </c>
      <c r="M35" s="2">
        <v>966000</v>
      </c>
      <c r="N35" s="2">
        <v>410000</v>
      </c>
      <c r="O35" s="2">
        <v>18218</v>
      </c>
      <c r="P35" s="2">
        <v>15761</v>
      </c>
      <c r="Q35" s="2">
        <v>65000</v>
      </c>
      <c r="R35" s="2">
        <v>1121270</v>
      </c>
      <c r="S35" s="2">
        <v>87488</v>
      </c>
      <c r="T35" s="2">
        <v>5882</v>
      </c>
      <c r="V35" s="2">
        <v>9000</v>
      </c>
      <c r="W35" s="2">
        <v>1296022</v>
      </c>
      <c r="X35" s="1" t="s">
        <v>132</v>
      </c>
      <c r="Y35" s="4">
        <v>43616</v>
      </c>
      <c r="AB35" s="1" t="s">
        <v>133</v>
      </c>
      <c r="AC35" s="1" t="s">
        <v>134</v>
      </c>
      <c r="AD35" s="1" t="s">
        <v>135</v>
      </c>
      <c r="AE35" s="4">
        <v>1</v>
      </c>
      <c r="AF35" s="1" t="s">
        <v>201</v>
      </c>
      <c r="AG35" s="1">
        <v>855</v>
      </c>
      <c r="AH35" s="1" t="s">
        <v>161</v>
      </c>
      <c r="AI35" s="1" t="s">
        <v>202</v>
      </c>
      <c r="AJ35" s="1">
        <v>2010</v>
      </c>
      <c r="AK35" s="4">
        <v>43830</v>
      </c>
      <c r="AL35" s="1" t="s">
        <v>138</v>
      </c>
      <c r="AM35" s="4">
        <v>43830</v>
      </c>
      <c r="AO35" s="1" t="s">
        <v>139</v>
      </c>
      <c r="AP35" s="1" t="s">
        <v>140</v>
      </c>
    </row>
    <row r="36" spans="1:42" x14ac:dyDescent="0.25">
      <c r="A36" s="1" t="s">
        <v>128</v>
      </c>
      <c r="B36" s="1" t="s">
        <v>129</v>
      </c>
      <c r="E36" s="1">
        <v>864068</v>
      </c>
      <c r="F36" s="1" t="s">
        <v>130</v>
      </c>
      <c r="G36" s="1">
        <v>0</v>
      </c>
      <c r="H36" s="1">
        <v>0</v>
      </c>
      <c r="I36" s="1" t="s">
        <v>203</v>
      </c>
      <c r="J36" s="2">
        <v>5822</v>
      </c>
      <c r="K36" s="2">
        <v>246000</v>
      </c>
      <c r="L36" s="2">
        <v>9500</v>
      </c>
      <c r="M36" s="2">
        <v>255500</v>
      </c>
      <c r="N36" s="2">
        <v>260000</v>
      </c>
      <c r="O36" s="2">
        <v>5688</v>
      </c>
      <c r="P36" s="2">
        <v>5162</v>
      </c>
      <c r="Q36" s="2">
        <v>65000</v>
      </c>
      <c r="R36" s="2">
        <v>368646</v>
      </c>
      <c r="S36" s="2">
        <v>87696</v>
      </c>
      <c r="T36" s="2">
        <v>2750</v>
      </c>
      <c r="W36" s="2">
        <v>406204</v>
      </c>
      <c r="X36" s="1" t="s">
        <v>132</v>
      </c>
      <c r="Y36" s="4">
        <v>43615</v>
      </c>
      <c r="Z36" s="4">
        <v>43616</v>
      </c>
      <c r="AB36" s="1" t="s">
        <v>133</v>
      </c>
      <c r="AC36" s="1" t="s">
        <v>134</v>
      </c>
      <c r="AD36" s="1" t="s">
        <v>135</v>
      </c>
      <c r="AE36" s="4">
        <v>43615</v>
      </c>
      <c r="AF36" s="1" t="s">
        <v>204</v>
      </c>
      <c r="AG36" s="1">
        <v>1</v>
      </c>
      <c r="AH36" s="1" t="s">
        <v>205</v>
      </c>
      <c r="AI36" s="1" t="s">
        <v>206</v>
      </c>
      <c r="AJ36" s="1">
        <v>2007</v>
      </c>
      <c r="AK36" s="4">
        <v>43830</v>
      </c>
      <c r="AL36" s="1" t="s">
        <v>138</v>
      </c>
      <c r="AM36" s="4">
        <v>43830</v>
      </c>
      <c r="AO36" s="1" t="s">
        <v>139</v>
      </c>
      <c r="AP36" s="1" t="s">
        <v>140</v>
      </c>
    </row>
    <row r="37" spans="1:42" x14ac:dyDescent="0.25">
      <c r="A37" s="1" t="s">
        <v>128</v>
      </c>
      <c r="B37" s="1" t="s">
        <v>129</v>
      </c>
      <c r="E37" s="1">
        <v>864068</v>
      </c>
      <c r="F37" s="1" t="s">
        <v>130</v>
      </c>
      <c r="G37" s="1">
        <v>0</v>
      </c>
      <c r="H37" s="1">
        <v>0</v>
      </c>
      <c r="I37" s="1" t="s">
        <v>207</v>
      </c>
      <c r="J37" s="2">
        <v>9253</v>
      </c>
      <c r="K37" s="2">
        <v>505000</v>
      </c>
      <c r="L37" s="2">
        <v>9500</v>
      </c>
      <c r="M37" s="2">
        <v>514500</v>
      </c>
      <c r="N37" s="2">
        <v>200000</v>
      </c>
      <c r="O37" s="2">
        <v>11194</v>
      </c>
      <c r="P37" s="2">
        <v>9043</v>
      </c>
      <c r="Q37" s="2">
        <v>65000</v>
      </c>
      <c r="R37" s="2">
        <v>643333</v>
      </c>
      <c r="S37" s="2">
        <v>87488</v>
      </c>
      <c r="T37" s="2">
        <v>3505</v>
      </c>
      <c r="U37" s="2">
        <v>13130</v>
      </c>
      <c r="W37" s="2">
        <v>796368</v>
      </c>
      <c r="X37" s="1" t="s">
        <v>132</v>
      </c>
      <c r="Y37" s="4">
        <v>43616</v>
      </c>
      <c r="AB37" s="1" t="s">
        <v>133</v>
      </c>
      <c r="AC37" s="1" t="s">
        <v>134</v>
      </c>
      <c r="AD37" s="1" t="s">
        <v>135</v>
      </c>
      <c r="AE37" s="4">
        <v>1</v>
      </c>
      <c r="AF37" s="1" t="s">
        <v>208</v>
      </c>
      <c r="AG37" s="1">
        <v>615</v>
      </c>
      <c r="AH37" s="1" t="s">
        <v>136</v>
      </c>
      <c r="AI37" s="1" t="s">
        <v>206</v>
      </c>
      <c r="AJ37" s="1">
        <v>2010</v>
      </c>
      <c r="AK37" s="4">
        <v>43830</v>
      </c>
      <c r="AL37" s="1" t="s">
        <v>138</v>
      </c>
      <c r="AM37" s="4">
        <v>43830</v>
      </c>
      <c r="AO37" s="1" t="s">
        <v>139</v>
      </c>
      <c r="AP37" s="1" t="s">
        <v>140</v>
      </c>
    </row>
    <row r="38" spans="1:42" x14ac:dyDescent="0.25">
      <c r="A38" s="1" t="s">
        <v>128</v>
      </c>
      <c r="B38" s="1" t="s">
        <v>129</v>
      </c>
      <c r="E38" s="1">
        <v>864068</v>
      </c>
      <c r="F38" s="1" t="s">
        <v>130</v>
      </c>
      <c r="G38" s="1">
        <v>0</v>
      </c>
      <c r="H38" s="1">
        <v>0</v>
      </c>
      <c r="I38" s="1" t="s">
        <v>209</v>
      </c>
      <c r="J38" s="2">
        <v>11790</v>
      </c>
      <c r="K38" s="2">
        <v>675000</v>
      </c>
      <c r="L38" s="2">
        <v>9000</v>
      </c>
      <c r="M38" s="2">
        <v>684000</v>
      </c>
      <c r="N38" s="2">
        <v>440000</v>
      </c>
      <c r="P38" s="2">
        <v>11506</v>
      </c>
      <c r="Q38" s="2">
        <v>65000</v>
      </c>
      <c r="R38" s="2">
        <v>818564</v>
      </c>
      <c r="S38" s="2">
        <v>87488</v>
      </c>
      <c r="T38" s="2">
        <v>4376</v>
      </c>
      <c r="V38" s="2">
        <v>13000</v>
      </c>
      <c r="W38" s="2">
        <v>85368</v>
      </c>
      <c r="X38" s="1" t="s">
        <v>132</v>
      </c>
      <c r="Y38" s="4">
        <v>43616</v>
      </c>
      <c r="AB38" s="1" t="s">
        <v>133</v>
      </c>
      <c r="AC38" s="1" t="s">
        <v>134</v>
      </c>
      <c r="AD38" s="1" t="s">
        <v>135</v>
      </c>
      <c r="AE38" s="4">
        <v>1</v>
      </c>
      <c r="AF38" s="1" t="s">
        <v>210</v>
      </c>
      <c r="AG38" s="1">
        <v>219</v>
      </c>
      <c r="AH38" s="1" t="s">
        <v>173</v>
      </c>
      <c r="AI38" s="1" t="s">
        <v>211</v>
      </c>
      <c r="AJ38" s="1">
        <v>2010</v>
      </c>
      <c r="AK38" s="4">
        <v>43830</v>
      </c>
      <c r="AL38" s="1" t="s">
        <v>138</v>
      </c>
      <c r="AM38" s="4">
        <v>43830</v>
      </c>
      <c r="AO38" s="1" t="s">
        <v>139</v>
      </c>
      <c r="AP38" s="1" t="s">
        <v>140</v>
      </c>
    </row>
    <row r="39" spans="1:42" x14ac:dyDescent="0.25">
      <c r="A39" s="1" t="s">
        <v>128</v>
      </c>
      <c r="B39" s="1" t="s">
        <v>129</v>
      </c>
      <c r="E39" s="1">
        <v>864068</v>
      </c>
      <c r="F39" s="1" t="s">
        <v>130</v>
      </c>
      <c r="G39" s="1">
        <v>0</v>
      </c>
      <c r="H39" s="1">
        <v>0</v>
      </c>
      <c r="I39" s="1" t="s">
        <v>212</v>
      </c>
      <c r="J39" s="2">
        <v>8265</v>
      </c>
      <c r="K39" s="2">
        <v>416000</v>
      </c>
      <c r="L39" s="2">
        <v>10000</v>
      </c>
      <c r="M39" s="2">
        <v>426000</v>
      </c>
      <c r="N39" s="2">
        <v>440000</v>
      </c>
      <c r="O39" s="2">
        <v>8150</v>
      </c>
      <c r="P39" s="2">
        <v>7721</v>
      </c>
      <c r="Q39" s="2">
        <v>65000</v>
      </c>
      <c r="R39" s="2">
        <v>552678</v>
      </c>
      <c r="S39" s="2">
        <v>87424</v>
      </c>
      <c r="T39" s="2">
        <v>3054</v>
      </c>
      <c r="V39" s="2">
        <v>6500</v>
      </c>
      <c r="W39" s="2">
        <v>583396</v>
      </c>
      <c r="X39" s="1" t="s">
        <v>132</v>
      </c>
      <c r="Y39" s="4">
        <v>43614</v>
      </c>
      <c r="Z39" s="4">
        <v>43616</v>
      </c>
      <c r="AB39" s="1" t="s">
        <v>133</v>
      </c>
      <c r="AC39" s="1" t="s">
        <v>134</v>
      </c>
      <c r="AD39" s="1" t="s">
        <v>135</v>
      </c>
      <c r="AE39" s="4">
        <v>1</v>
      </c>
      <c r="AF39" s="1" t="s">
        <v>204</v>
      </c>
      <c r="AG39" s="1">
        <v>2</v>
      </c>
      <c r="AH39" s="1" t="s">
        <v>173</v>
      </c>
      <c r="AI39" s="1" t="s">
        <v>211</v>
      </c>
      <c r="AJ39" s="1">
        <v>2007</v>
      </c>
      <c r="AK39" s="4">
        <v>43830</v>
      </c>
      <c r="AL39" s="1" t="s">
        <v>138</v>
      </c>
      <c r="AM39" s="4">
        <v>43830</v>
      </c>
      <c r="AO39" s="1" t="s">
        <v>139</v>
      </c>
      <c r="AP39" s="1" t="s">
        <v>140</v>
      </c>
    </row>
    <row r="40" spans="1:42" x14ac:dyDescent="0.25">
      <c r="A40" s="1" t="s">
        <v>128</v>
      </c>
      <c r="B40" s="1" t="s">
        <v>129</v>
      </c>
      <c r="E40" s="1">
        <v>864068</v>
      </c>
      <c r="F40" s="1" t="s">
        <v>130</v>
      </c>
      <c r="G40" s="1">
        <v>0</v>
      </c>
      <c r="H40" s="1">
        <v>0</v>
      </c>
      <c r="I40" s="1" t="s">
        <v>213</v>
      </c>
      <c r="J40" s="2">
        <v>8313</v>
      </c>
      <c r="K40" s="2">
        <v>451000</v>
      </c>
      <c r="L40" s="2">
        <v>10000</v>
      </c>
      <c r="M40" s="2">
        <v>461000</v>
      </c>
      <c r="N40" s="2">
        <v>360000</v>
      </c>
      <c r="P40" s="2">
        <v>8130</v>
      </c>
      <c r="Q40" s="2">
        <v>65000</v>
      </c>
      <c r="R40" s="2">
        <v>578369</v>
      </c>
      <c r="S40" s="2">
        <v>87488</v>
      </c>
      <c r="T40" s="2">
        <v>3181</v>
      </c>
      <c r="W40" s="2">
        <v>85368</v>
      </c>
      <c r="X40" s="1" t="s">
        <v>132</v>
      </c>
      <c r="Y40" s="4">
        <v>43616</v>
      </c>
      <c r="AB40" s="1" t="s">
        <v>133</v>
      </c>
      <c r="AC40" s="1" t="s">
        <v>134</v>
      </c>
      <c r="AD40" s="1" t="s">
        <v>135</v>
      </c>
      <c r="AE40" s="4">
        <v>1</v>
      </c>
      <c r="AF40" s="1" t="s">
        <v>182</v>
      </c>
      <c r="AG40" s="1">
        <v>246</v>
      </c>
      <c r="AH40" s="1" t="s">
        <v>161</v>
      </c>
      <c r="AI40" s="1" t="s">
        <v>202</v>
      </c>
      <c r="AJ40" s="1">
        <v>2007</v>
      </c>
      <c r="AK40" s="4">
        <v>43830</v>
      </c>
      <c r="AL40" s="1" t="s">
        <v>138</v>
      </c>
      <c r="AM40" s="4">
        <v>43830</v>
      </c>
      <c r="AO40" s="1" t="s">
        <v>139</v>
      </c>
      <c r="AP40" s="1" t="s">
        <v>140</v>
      </c>
    </row>
    <row r="41" spans="1:42" x14ac:dyDescent="0.25">
      <c r="A41" s="1" t="s">
        <v>128</v>
      </c>
      <c r="B41" s="1" t="s">
        <v>129</v>
      </c>
      <c r="E41" s="1">
        <v>864068</v>
      </c>
      <c r="F41" s="1" t="s">
        <v>130</v>
      </c>
      <c r="G41" s="1">
        <v>0</v>
      </c>
      <c r="H41" s="1">
        <v>0</v>
      </c>
      <c r="I41" s="1" t="s">
        <v>214</v>
      </c>
      <c r="J41" s="2">
        <v>16300</v>
      </c>
      <c r="K41" s="2">
        <v>965000</v>
      </c>
      <c r="L41" s="2">
        <v>8000</v>
      </c>
      <c r="M41" s="2">
        <v>973000</v>
      </c>
      <c r="N41" s="2">
        <v>970000</v>
      </c>
      <c r="P41" s="2">
        <v>15554</v>
      </c>
      <c r="Q41" s="2">
        <v>65000</v>
      </c>
      <c r="R41" s="2">
        <v>1106497</v>
      </c>
      <c r="S41" s="2">
        <v>87488</v>
      </c>
      <c r="T41" s="2">
        <v>5809</v>
      </c>
      <c r="U41" s="2">
        <v>6000</v>
      </c>
      <c r="W41" s="2">
        <v>85368</v>
      </c>
      <c r="X41" s="1" t="s">
        <v>132</v>
      </c>
      <c r="Y41" s="4">
        <v>43616</v>
      </c>
      <c r="AB41" s="1" t="s">
        <v>133</v>
      </c>
      <c r="AC41" s="1" t="s">
        <v>134</v>
      </c>
      <c r="AD41" s="1" t="s">
        <v>135</v>
      </c>
      <c r="AE41" s="4">
        <v>1</v>
      </c>
      <c r="AF41" s="1" t="s">
        <v>215</v>
      </c>
      <c r="AG41" s="1">
        <v>219</v>
      </c>
      <c r="AH41" s="1" t="s">
        <v>216</v>
      </c>
      <c r="AI41" s="1" t="s">
        <v>217</v>
      </c>
      <c r="AJ41" s="1">
        <v>2017</v>
      </c>
      <c r="AK41" s="4">
        <v>43830</v>
      </c>
      <c r="AL41" s="1" t="s">
        <v>138</v>
      </c>
      <c r="AM41" s="4">
        <v>43830</v>
      </c>
      <c r="AO41" s="1" t="s">
        <v>139</v>
      </c>
      <c r="AP41" s="1" t="s">
        <v>140</v>
      </c>
    </row>
    <row r="42" spans="1:42" x14ac:dyDescent="0.25">
      <c r="A42" s="1" t="s">
        <v>128</v>
      </c>
      <c r="B42" s="1" t="s">
        <v>129</v>
      </c>
      <c r="E42" s="1">
        <v>864068</v>
      </c>
      <c r="F42" s="1" t="s">
        <v>130</v>
      </c>
      <c r="G42" s="1">
        <v>0</v>
      </c>
      <c r="H42" s="1">
        <v>0</v>
      </c>
      <c r="I42" s="1" t="s">
        <v>218</v>
      </c>
      <c r="J42" s="2">
        <v>8800</v>
      </c>
      <c r="K42" s="2">
        <v>435000</v>
      </c>
      <c r="L42" s="2">
        <v>6500</v>
      </c>
      <c r="M42" s="2">
        <v>441500</v>
      </c>
      <c r="N42" s="2">
        <v>440000</v>
      </c>
      <c r="P42" s="2">
        <v>8165</v>
      </c>
      <c r="Q42" s="2">
        <v>65000</v>
      </c>
      <c r="R42" s="2">
        <v>580882</v>
      </c>
      <c r="S42" s="2">
        <v>87488</v>
      </c>
      <c r="T42" s="2">
        <v>3194</v>
      </c>
      <c r="U42" s="2">
        <v>6000</v>
      </c>
      <c r="V42" s="2">
        <v>13000</v>
      </c>
      <c r="W42" s="2">
        <v>85368</v>
      </c>
      <c r="X42" s="1" t="s">
        <v>132</v>
      </c>
      <c r="Y42" s="4">
        <v>43616</v>
      </c>
      <c r="AB42" s="1" t="s">
        <v>133</v>
      </c>
      <c r="AC42" s="1" t="s">
        <v>134</v>
      </c>
      <c r="AD42" s="1" t="s">
        <v>135</v>
      </c>
      <c r="AE42" s="4">
        <v>1</v>
      </c>
      <c r="AF42" s="1" t="s">
        <v>172</v>
      </c>
      <c r="AG42" s="1">
        <v>220</v>
      </c>
      <c r="AH42" s="1" t="s">
        <v>216</v>
      </c>
      <c r="AI42" s="1" t="s">
        <v>217</v>
      </c>
      <c r="AJ42" s="1">
        <v>2013</v>
      </c>
      <c r="AK42" s="4">
        <v>43830</v>
      </c>
      <c r="AL42" s="1" t="s">
        <v>138</v>
      </c>
      <c r="AM42" s="4">
        <v>43830</v>
      </c>
      <c r="AO42" s="1" t="s">
        <v>139</v>
      </c>
      <c r="AP42" s="1" t="s">
        <v>140</v>
      </c>
    </row>
  </sheetData>
  <autoFilter ref="A8:AQ8">
    <sortState ref="A9:AQ42">
      <sortCondition ref="I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4" sqref="B4"/>
    </sheetView>
  </sheetViews>
  <sheetFormatPr defaultRowHeight="12.75" x14ac:dyDescent="0.25"/>
  <cols>
    <col min="1" max="1" width="24" style="17" bestFit="1" customWidth="1"/>
    <col min="2" max="2" width="24" style="17" customWidth="1"/>
    <col min="3" max="3" width="9.140625" style="12"/>
    <col min="4" max="4" width="10" style="12" bestFit="1" customWidth="1"/>
    <col min="5" max="6" width="9.140625" style="12"/>
    <col min="7" max="7" width="33.42578125" style="12" bestFit="1" customWidth="1"/>
    <col min="8" max="16384" width="9.140625" style="12"/>
  </cols>
  <sheetData>
    <row r="1" spans="1:7" x14ac:dyDescent="0.25">
      <c r="A1" s="11"/>
      <c r="B1" s="11" t="s">
        <v>226</v>
      </c>
      <c r="C1" s="11"/>
      <c r="D1" s="11" t="s">
        <v>101</v>
      </c>
      <c r="E1" s="11" t="s">
        <v>227</v>
      </c>
      <c r="F1" s="11" t="s">
        <v>102</v>
      </c>
      <c r="G1" s="11" t="s">
        <v>228</v>
      </c>
    </row>
    <row r="2" spans="1:7" x14ac:dyDescent="0.25">
      <c r="A2" s="13" t="s">
        <v>229</v>
      </c>
      <c r="B2" s="13" t="s">
        <v>131</v>
      </c>
      <c r="C2" s="14" t="s">
        <v>40</v>
      </c>
      <c r="D2" s="14">
        <v>12150</v>
      </c>
      <c r="E2" s="14">
        <v>10850</v>
      </c>
      <c r="F2" s="14">
        <v>11769</v>
      </c>
      <c r="G2" s="14" t="s">
        <v>230</v>
      </c>
    </row>
    <row r="3" spans="1:7" x14ac:dyDescent="0.25">
      <c r="A3" s="13" t="s">
        <v>231</v>
      </c>
      <c r="B3" s="13" t="s">
        <v>141</v>
      </c>
      <c r="C3" s="14" t="s">
        <v>40</v>
      </c>
      <c r="D3" s="14">
        <v>11350</v>
      </c>
      <c r="E3" s="14">
        <v>10850</v>
      </c>
      <c r="F3" s="14">
        <v>10925</v>
      </c>
      <c r="G3" s="14" t="s">
        <v>230</v>
      </c>
    </row>
    <row r="4" spans="1:7" x14ac:dyDescent="0.25">
      <c r="A4" s="13" t="s">
        <v>232</v>
      </c>
      <c r="B4" s="13" t="s">
        <v>143</v>
      </c>
      <c r="C4" s="14" t="s">
        <v>43</v>
      </c>
      <c r="D4" s="14">
        <v>6100</v>
      </c>
      <c r="E4" s="14">
        <v>4950</v>
      </c>
      <c r="F4" s="14">
        <v>5692</v>
      </c>
      <c r="G4" s="14" t="s">
        <v>230</v>
      </c>
    </row>
    <row r="5" spans="1:7" x14ac:dyDescent="0.25">
      <c r="A5" s="13" t="s">
        <v>232</v>
      </c>
      <c r="B5" s="13" t="s">
        <v>145</v>
      </c>
      <c r="C5" s="14" t="s">
        <v>45</v>
      </c>
      <c r="D5" s="14">
        <v>5650</v>
      </c>
      <c r="E5" s="14">
        <v>5350</v>
      </c>
      <c r="F5" s="14">
        <v>5198</v>
      </c>
      <c r="G5" s="14" t="s">
        <v>233</v>
      </c>
    </row>
    <row r="6" spans="1:7" x14ac:dyDescent="0.25">
      <c r="A6" s="13" t="s">
        <v>234</v>
      </c>
      <c r="B6" s="13" t="s">
        <v>146</v>
      </c>
      <c r="C6" s="14" t="s">
        <v>45</v>
      </c>
      <c r="D6" s="14">
        <v>5800</v>
      </c>
      <c r="E6" s="14">
        <v>5550</v>
      </c>
      <c r="F6" s="14">
        <v>5350</v>
      </c>
      <c r="G6" s="14" t="s">
        <v>233</v>
      </c>
    </row>
    <row r="7" spans="1:7" x14ac:dyDescent="0.25">
      <c r="A7" s="13" t="s">
        <v>232</v>
      </c>
      <c r="B7" s="13" t="s">
        <v>148</v>
      </c>
      <c r="C7" s="14" t="s">
        <v>235</v>
      </c>
      <c r="D7" s="14">
        <v>7000</v>
      </c>
      <c r="E7" s="14">
        <v>7600</v>
      </c>
      <c r="F7" s="14">
        <v>6562</v>
      </c>
      <c r="G7" s="14" t="s">
        <v>233</v>
      </c>
    </row>
    <row r="8" spans="1:7" x14ac:dyDescent="0.25">
      <c r="A8" s="13" t="s">
        <v>236</v>
      </c>
      <c r="B8" s="13" t="s">
        <v>150</v>
      </c>
      <c r="C8" s="14" t="s">
        <v>237</v>
      </c>
      <c r="D8" s="14">
        <v>14700</v>
      </c>
      <c r="E8" s="14">
        <v>9100</v>
      </c>
      <c r="F8" s="14">
        <v>14149</v>
      </c>
      <c r="G8" s="14" t="s">
        <v>233</v>
      </c>
    </row>
    <row r="9" spans="1:7" x14ac:dyDescent="0.25">
      <c r="A9" s="13" t="s">
        <v>238</v>
      </c>
      <c r="B9" s="13" t="s">
        <v>154</v>
      </c>
      <c r="C9" s="14" t="s">
        <v>51</v>
      </c>
      <c r="D9" s="14">
        <v>11700</v>
      </c>
      <c r="E9" s="14">
        <v>8100</v>
      </c>
      <c r="F9" s="14">
        <v>11194</v>
      </c>
      <c r="G9" s="14" t="s">
        <v>230</v>
      </c>
    </row>
    <row r="10" spans="1:7" x14ac:dyDescent="0.25">
      <c r="A10" s="13" t="s">
        <v>239</v>
      </c>
      <c r="B10" s="13" t="s">
        <v>159</v>
      </c>
      <c r="C10" s="14" t="s">
        <v>240</v>
      </c>
      <c r="D10" s="14">
        <v>3350</v>
      </c>
      <c r="E10" s="14">
        <v>2750</v>
      </c>
      <c r="F10" s="14">
        <v>2882</v>
      </c>
      <c r="G10" s="14" t="s">
        <v>230</v>
      </c>
    </row>
    <row r="11" spans="1:7" x14ac:dyDescent="0.25">
      <c r="A11" s="13" t="s">
        <v>241</v>
      </c>
      <c r="B11" s="13" t="s">
        <v>163</v>
      </c>
      <c r="C11" s="14" t="s">
        <v>54</v>
      </c>
      <c r="D11" s="14">
        <v>9800</v>
      </c>
      <c r="E11" s="14">
        <v>7500</v>
      </c>
      <c r="F11" s="14">
        <v>9394</v>
      </c>
      <c r="G11" s="14" t="s">
        <v>230</v>
      </c>
    </row>
    <row r="12" spans="1:7" x14ac:dyDescent="0.25">
      <c r="A12" s="13" t="s">
        <v>242</v>
      </c>
      <c r="B12" s="13" t="s">
        <v>166</v>
      </c>
      <c r="C12" s="14" t="s">
        <v>243</v>
      </c>
      <c r="D12" s="14">
        <v>8050</v>
      </c>
      <c r="E12" s="14">
        <v>5850</v>
      </c>
      <c r="F12" s="14">
        <v>7573</v>
      </c>
      <c r="G12" s="14" t="s">
        <v>230</v>
      </c>
    </row>
    <row r="13" spans="1:7" x14ac:dyDescent="0.25">
      <c r="A13" s="13" t="s">
        <v>244</v>
      </c>
      <c r="B13" s="13" t="s">
        <v>169</v>
      </c>
      <c r="C13" s="14" t="s">
        <v>57</v>
      </c>
      <c r="D13" s="14">
        <v>5450</v>
      </c>
      <c r="E13" s="14">
        <v>3800</v>
      </c>
      <c r="F13" s="14">
        <v>4967</v>
      </c>
      <c r="G13" s="14" t="s">
        <v>230</v>
      </c>
    </row>
    <row r="14" spans="1:7" x14ac:dyDescent="0.25">
      <c r="A14" s="13" t="s">
        <v>245</v>
      </c>
      <c r="B14" s="13" t="s">
        <v>171</v>
      </c>
      <c r="C14" s="14" t="s">
        <v>59</v>
      </c>
      <c r="D14" s="14">
        <v>7600</v>
      </c>
      <c r="E14" s="14">
        <v>6500</v>
      </c>
      <c r="F14" s="14">
        <v>7095</v>
      </c>
      <c r="G14" s="14" t="s">
        <v>230</v>
      </c>
    </row>
    <row r="15" spans="1:7" x14ac:dyDescent="0.25">
      <c r="A15" s="13" t="s">
        <v>244</v>
      </c>
      <c r="B15" s="13" t="s">
        <v>175</v>
      </c>
      <c r="C15" s="14" t="s">
        <v>61</v>
      </c>
      <c r="D15" s="14">
        <v>10750</v>
      </c>
      <c r="E15" s="14">
        <v>8650</v>
      </c>
      <c r="F15" s="14">
        <v>10191</v>
      </c>
      <c r="G15" s="14" t="s">
        <v>230</v>
      </c>
    </row>
    <row r="16" spans="1:7" x14ac:dyDescent="0.25">
      <c r="A16" s="13" t="s">
        <v>245</v>
      </c>
      <c r="B16" s="13" t="s">
        <v>177</v>
      </c>
      <c r="C16" s="14" t="s">
        <v>43</v>
      </c>
      <c r="D16" s="14">
        <v>7900</v>
      </c>
      <c r="E16" s="14">
        <v>4200</v>
      </c>
      <c r="F16" s="14">
        <v>7493</v>
      </c>
      <c r="G16" s="14" t="s">
        <v>230</v>
      </c>
    </row>
    <row r="17" spans="1:7" x14ac:dyDescent="0.25">
      <c r="A17" s="13" t="s">
        <v>245</v>
      </c>
      <c r="B17" s="13" t="s">
        <v>179</v>
      </c>
      <c r="C17" s="14" t="s">
        <v>64</v>
      </c>
      <c r="D17" s="14">
        <v>7400</v>
      </c>
      <c r="E17" s="14">
        <v>6550</v>
      </c>
      <c r="F17" s="14">
        <v>6921</v>
      </c>
      <c r="G17" s="14" t="s">
        <v>230</v>
      </c>
    </row>
    <row r="18" spans="1:7" x14ac:dyDescent="0.25">
      <c r="A18" s="13" t="s">
        <v>244</v>
      </c>
      <c r="B18" s="13" t="s">
        <v>181</v>
      </c>
      <c r="C18" s="14" t="s">
        <v>66</v>
      </c>
      <c r="D18" s="14">
        <v>19050</v>
      </c>
      <c r="E18" s="14">
        <v>15200</v>
      </c>
      <c r="F18" s="14">
        <v>18520</v>
      </c>
      <c r="G18" s="14" t="s">
        <v>230</v>
      </c>
    </row>
    <row r="19" spans="1:7" x14ac:dyDescent="0.25">
      <c r="A19" s="13" t="s">
        <v>239</v>
      </c>
      <c r="B19" s="13" t="s">
        <v>184</v>
      </c>
      <c r="C19" s="14" t="s">
        <v>68</v>
      </c>
      <c r="D19" s="14">
        <v>6450</v>
      </c>
      <c r="E19" s="14">
        <v>4650</v>
      </c>
      <c r="F19" s="14">
        <v>5958</v>
      </c>
      <c r="G19" s="14" t="s">
        <v>230</v>
      </c>
    </row>
    <row r="20" spans="1:7" x14ac:dyDescent="0.25">
      <c r="A20" s="13" t="s">
        <v>239</v>
      </c>
      <c r="B20" s="13" t="s">
        <v>185</v>
      </c>
      <c r="C20" s="14" t="s">
        <v>246</v>
      </c>
      <c r="D20" s="14">
        <v>7450</v>
      </c>
      <c r="E20" s="14">
        <v>3900</v>
      </c>
      <c r="F20" s="14">
        <v>6880</v>
      </c>
      <c r="G20" s="14" t="s">
        <v>230</v>
      </c>
    </row>
    <row r="21" spans="1:7" x14ac:dyDescent="0.25">
      <c r="A21" s="13" t="s">
        <v>247</v>
      </c>
      <c r="B21" s="13" t="s">
        <v>189</v>
      </c>
      <c r="C21" s="14" t="s">
        <v>248</v>
      </c>
      <c r="D21" s="14">
        <v>11550</v>
      </c>
      <c r="E21" s="14">
        <v>8250</v>
      </c>
      <c r="F21" s="14">
        <v>11166</v>
      </c>
      <c r="G21" s="14" t="s">
        <v>233</v>
      </c>
    </row>
    <row r="22" spans="1:7" x14ac:dyDescent="0.25">
      <c r="A22" s="13" t="s">
        <v>247</v>
      </c>
      <c r="B22" s="13" t="s">
        <v>192</v>
      </c>
      <c r="C22" s="14" t="s">
        <v>72</v>
      </c>
      <c r="D22" s="14">
        <v>9550</v>
      </c>
      <c r="E22" s="14">
        <v>7400</v>
      </c>
      <c r="F22" s="14">
        <v>9135</v>
      </c>
      <c r="G22" s="14" t="s">
        <v>230</v>
      </c>
    </row>
    <row r="23" spans="1:7" x14ac:dyDescent="0.25">
      <c r="A23" s="13" t="s">
        <v>247</v>
      </c>
      <c r="B23" s="13" t="s">
        <v>194</v>
      </c>
      <c r="C23" s="14" t="s">
        <v>54</v>
      </c>
      <c r="D23" s="14">
        <v>11300</v>
      </c>
      <c r="E23" s="14">
        <v>7700</v>
      </c>
      <c r="F23" s="14">
        <v>10910</v>
      </c>
      <c r="G23" s="14" t="s">
        <v>230</v>
      </c>
    </row>
    <row r="24" spans="1:7" x14ac:dyDescent="0.25">
      <c r="A24" s="13" t="s">
        <v>247</v>
      </c>
      <c r="B24" s="13" t="s">
        <v>195</v>
      </c>
      <c r="C24" s="14" t="s">
        <v>75</v>
      </c>
      <c r="D24" s="14">
        <v>11250</v>
      </c>
      <c r="E24" s="14">
        <v>10150</v>
      </c>
      <c r="F24" s="14">
        <v>10852</v>
      </c>
      <c r="G24" s="14" t="s">
        <v>230</v>
      </c>
    </row>
    <row r="25" spans="1:7" x14ac:dyDescent="0.25">
      <c r="A25" s="13" t="s">
        <v>247</v>
      </c>
      <c r="B25" s="13" t="s">
        <v>197</v>
      </c>
      <c r="C25" s="14" t="s">
        <v>249</v>
      </c>
      <c r="D25" s="14">
        <v>11750</v>
      </c>
      <c r="E25" s="14">
        <v>8200</v>
      </c>
      <c r="F25" s="14">
        <v>11361</v>
      </c>
      <c r="G25" s="14" t="s">
        <v>230</v>
      </c>
    </row>
    <row r="26" spans="1:7" x14ac:dyDescent="0.25">
      <c r="A26" s="13" t="s">
        <v>247</v>
      </c>
      <c r="B26" s="13" t="s">
        <v>198</v>
      </c>
      <c r="C26" s="14" t="s">
        <v>250</v>
      </c>
      <c r="D26" s="14">
        <v>11550</v>
      </c>
      <c r="E26" s="14">
        <v>8250</v>
      </c>
      <c r="F26" s="14">
        <v>11157</v>
      </c>
      <c r="G26" s="14" t="s">
        <v>230</v>
      </c>
    </row>
    <row r="27" spans="1:7" x14ac:dyDescent="0.25">
      <c r="A27" s="13" t="s">
        <v>251</v>
      </c>
      <c r="B27" s="13" t="s">
        <v>200</v>
      </c>
      <c r="C27" s="14" t="s">
        <v>252</v>
      </c>
      <c r="D27" s="14">
        <v>16300</v>
      </c>
      <c r="E27" s="14">
        <v>8250</v>
      </c>
      <c r="F27" s="14">
        <v>16173</v>
      </c>
      <c r="G27" s="14" t="s">
        <v>230</v>
      </c>
    </row>
    <row r="28" spans="1:7" x14ac:dyDescent="0.25">
      <c r="A28" s="15" t="s">
        <v>253</v>
      </c>
      <c r="B28" s="15" t="s">
        <v>219</v>
      </c>
      <c r="C28" s="16" t="s">
        <v>48</v>
      </c>
      <c r="D28" s="16"/>
      <c r="E28" s="16"/>
      <c r="F28" s="16"/>
      <c r="G28" s="16" t="s">
        <v>254</v>
      </c>
    </row>
    <row r="29" spans="1:7" x14ac:dyDescent="0.25">
      <c r="A29" s="13" t="s">
        <v>255</v>
      </c>
      <c r="B29" s="13" t="s">
        <v>207</v>
      </c>
      <c r="C29" s="14" t="s">
        <v>256</v>
      </c>
      <c r="D29" s="14">
        <v>9800</v>
      </c>
      <c r="E29" s="14">
        <v>5250</v>
      </c>
      <c r="F29" s="14">
        <v>9253</v>
      </c>
      <c r="G29" s="14" t="s">
        <v>230</v>
      </c>
    </row>
    <row r="30" spans="1:7" x14ac:dyDescent="0.25">
      <c r="A30" s="13" t="s">
        <v>257</v>
      </c>
      <c r="B30" s="13" t="s">
        <v>209</v>
      </c>
      <c r="C30" s="14" t="s">
        <v>61</v>
      </c>
      <c r="D30" s="14">
        <v>12250</v>
      </c>
      <c r="E30" s="14">
        <v>8700</v>
      </c>
      <c r="F30" s="14">
        <v>11790</v>
      </c>
      <c r="G30" s="14" t="s">
        <v>230</v>
      </c>
    </row>
    <row r="31" spans="1:7" x14ac:dyDescent="0.25">
      <c r="A31" s="13" t="s">
        <v>251</v>
      </c>
      <c r="B31" s="13" t="s">
        <v>213</v>
      </c>
      <c r="C31" s="14" t="s">
        <v>258</v>
      </c>
      <c r="D31" s="14">
        <v>8850</v>
      </c>
      <c r="E31" s="14">
        <v>7400</v>
      </c>
      <c r="F31" s="14">
        <v>8313</v>
      </c>
      <c r="G31" s="14" t="s">
        <v>230</v>
      </c>
    </row>
    <row r="32" spans="1:7" x14ac:dyDescent="0.25">
      <c r="A32" s="13" t="s">
        <v>259</v>
      </c>
      <c r="B32" s="13" t="s">
        <v>214</v>
      </c>
      <c r="C32" s="14" t="s">
        <v>260</v>
      </c>
      <c r="D32" s="14">
        <v>16350</v>
      </c>
      <c r="E32" s="14">
        <v>16300</v>
      </c>
      <c r="F32" s="14">
        <v>15959</v>
      </c>
      <c r="G32" s="14" t="s">
        <v>233</v>
      </c>
    </row>
    <row r="33" spans="1:7" x14ac:dyDescent="0.25">
      <c r="A33" s="13" t="s">
        <v>261</v>
      </c>
      <c r="B33" s="14" t="s">
        <v>218</v>
      </c>
      <c r="C33" s="14" t="s">
        <v>45</v>
      </c>
      <c r="D33" s="14">
        <v>8850</v>
      </c>
      <c r="E33" s="14">
        <v>8800</v>
      </c>
      <c r="F33" s="14">
        <v>8349</v>
      </c>
      <c r="G33" s="14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Orchid Subtrust</dc:creator>
  <cp:lastModifiedBy>Orchid Subtrust</cp:lastModifiedBy>
  <dcterms:created xsi:type="dcterms:W3CDTF">2019-05-31T06:11:45Z</dcterms:created>
  <dcterms:modified xsi:type="dcterms:W3CDTF">2019-05-31T09:16:38Z</dcterms:modified>
</cp:coreProperties>
</file>