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showHorizontalScroll="0" showVerticalScroll="0" showSheetTabs="0" xWindow="0" yWindow="0" windowWidth="25530" windowHeight="102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B42" i="1" l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2" i="1"/>
  <c r="Q37" i="1" l="1"/>
  <c r="R37" i="1" s="1"/>
  <c r="U37" i="1" s="1"/>
  <c r="V37" i="1" s="1"/>
  <c r="Q33" i="1"/>
  <c r="R33" i="1"/>
  <c r="Q25" i="1"/>
  <c r="R25" i="1" s="1"/>
  <c r="U25" i="1" s="1"/>
  <c r="V25" i="1" s="1"/>
  <c r="Q17" i="1"/>
  <c r="R17" i="1" s="1"/>
  <c r="Q9" i="1"/>
  <c r="R9" i="1" s="1"/>
  <c r="Q40" i="1"/>
  <c r="R40" i="1" s="1"/>
  <c r="Q32" i="1"/>
  <c r="R32" i="1" s="1"/>
  <c r="U32" i="1" s="1"/>
  <c r="V32" i="1" s="1"/>
  <c r="Q24" i="1"/>
  <c r="R24" i="1"/>
  <c r="U24" i="1" s="1"/>
  <c r="V24" i="1" s="1"/>
  <c r="Q16" i="1"/>
  <c r="R16" i="1" s="1"/>
  <c r="U16" i="1" s="1"/>
  <c r="V16" i="1" s="1"/>
  <c r="Q12" i="1"/>
  <c r="R12" i="1"/>
  <c r="U12" i="1" s="1"/>
  <c r="V12" i="1" s="1"/>
  <c r="Q4" i="1"/>
  <c r="R4" i="1" s="1"/>
  <c r="U4" i="1" s="1"/>
  <c r="V4" i="1" s="1"/>
  <c r="Q39" i="1"/>
  <c r="R39" i="1" s="1"/>
  <c r="U39" i="1" s="1"/>
  <c r="V39" i="1" s="1"/>
  <c r="Q35" i="1"/>
  <c r="R35" i="1" s="1"/>
  <c r="U35" i="1" s="1"/>
  <c r="V35" i="1" s="1"/>
  <c r="Q31" i="1"/>
  <c r="R31" i="1" s="1"/>
  <c r="Q27" i="1"/>
  <c r="R27" i="1" s="1"/>
  <c r="U27" i="1" s="1"/>
  <c r="V27" i="1" s="1"/>
  <c r="Q23" i="1"/>
  <c r="U23" i="1" s="1"/>
  <c r="V23" i="1" s="1"/>
  <c r="R23" i="1"/>
  <c r="Q19" i="1"/>
  <c r="R19" i="1" s="1"/>
  <c r="U19" i="1" s="1"/>
  <c r="V19" i="1" s="1"/>
  <c r="Q15" i="1"/>
  <c r="R15" i="1"/>
  <c r="Q11" i="1"/>
  <c r="R11" i="1" s="1"/>
  <c r="U11" i="1" s="1"/>
  <c r="V11" i="1" s="1"/>
  <c r="Q7" i="1"/>
  <c r="R7" i="1" s="1"/>
  <c r="U7" i="1" s="1"/>
  <c r="V7" i="1" s="1"/>
  <c r="Q3" i="1"/>
  <c r="R3" i="1" s="1"/>
  <c r="U3" i="1" s="1"/>
  <c r="V3" i="1" s="1"/>
  <c r="Q41" i="1"/>
  <c r="R41" i="1" s="1"/>
  <c r="Q29" i="1"/>
  <c r="R29" i="1" s="1"/>
  <c r="U29" i="1" s="1"/>
  <c r="V29" i="1" s="1"/>
  <c r="Q21" i="1"/>
  <c r="R21" i="1"/>
  <c r="U21" i="1" s="1"/>
  <c r="V21" i="1" s="1"/>
  <c r="Q13" i="1"/>
  <c r="R13" i="1" s="1"/>
  <c r="U13" i="1" s="1"/>
  <c r="V13" i="1" s="1"/>
  <c r="Q5" i="1"/>
  <c r="R5" i="1"/>
  <c r="Q36" i="1"/>
  <c r="R36" i="1" s="1"/>
  <c r="Q28" i="1"/>
  <c r="R28" i="1" s="1"/>
  <c r="Q20" i="1"/>
  <c r="R20" i="1" s="1"/>
  <c r="Q8" i="1"/>
  <c r="R8" i="1" s="1"/>
  <c r="U8" i="1" s="1"/>
  <c r="V8" i="1" s="1"/>
  <c r="Q2" i="1"/>
  <c r="R2" i="1" s="1"/>
  <c r="Q42" i="1"/>
  <c r="R42" i="1"/>
  <c r="V42" i="1" s="1"/>
  <c r="Q38" i="1"/>
  <c r="R38" i="1" s="1"/>
  <c r="U38" i="1" s="1"/>
  <c r="V38" i="1" s="1"/>
  <c r="Q34" i="1"/>
  <c r="R34" i="1"/>
  <c r="Q30" i="1"/>
  <c r="R30" i="1" s="1"/>
  <c r="Q26" i="1"/>
  <c r="R26" i="1" s="1"/>
  <c r="Q22" i="1"/>
  <c r="R22" i="1" s="1"/>
  <c r="Q18" i="1"/>
  <c r="R18" i="1" s="1"/>
  <c r="Q14" i="1"/>
  <c r="R14" i="1" s="1"/>
  <c r="Q10" i="1"/>
  <c r="R10" i="1"/>
  <c r="Q6" i="1"/>
  <c r="R6" i="1" s="1"/>
  <c r="U40" i="1" l="1"/>
  <c r="V40" i="1" s="1"/>
  <c r="Z29" i="1"/>
  <c r="Z27" i="1"/>
  <c r="Z39" i="1"/>
  <c r="Z32" i="1"/>
  <c r="X32" i="1"/>
  <c r="Z38" i="1"/>
  <c r="Z13" i="1"/>
  <c r="Z19" i="1"/>
  <c r="Z16" i="1"/>
  <c r="Z37" i="1"/>
  <c r="X37" i="1"/>
  <c r="Z42" i="1"/>
  <c r="U36" i="1"/>
  <c r="V36" i="1" s="1"/>
  <c r="Z21" i="1"/>
  <c r="Z11" i="1"/>
  <c r="Z4" i="1"/>
  <c r="Z25" i="1"/>
  <c r="Z3" i="1"/>
  <c r="Z35" i="1"/>
  <c r="Z12" i="1"/>
  <c r="U9" i="1"/>
  <c r="V9" i="1"/>
  <c r="U2" i="1"/>
  <c r="U10" i="1"/>
  <c r="V10" i="1" s="1"/>
  <c r="U18" i="1"/>
  <c r="V18" i="1" s="1"/>
  <c r="W18" i="1"/>
  <c r="U26" i="1"/>
  <c r="V26" i="1" s="1"/>
  <c r="U34" i="1"/>
  <c r="V34" i="1" s="1"/>
  <c r="W34" i="1"/>
  <c r="W42" i="1"/>
  <c r="X42" i="1" s="1"/>
  <c r="W8" i="1"/>
  <c r="W21" i="1"/>
  <c r="X21" i="1" s="1"/>
  <c r="U41" i="1"/>
  <c r="V41" i="1" s="1"/>
  <c r="W41" i="1"/>
  <c r="W7" i="1"/>
  <c r="X7" i="1" s="1"/>
  <c r="W23" i="1"/>
  <c r="X23" i="1" s="1"/>
  <c r="W39" i="1"/>
  <c r="X39" i="1" s="1"/>
  <c r="W12" i="1"/>
  <c r="X12" i="1" s="1"/>
  <c r="W24" i="1"/>
  <c r="W40" i="1"/>
  <c r="X40" i="1" s="1"/>
  <c r="U15" i="1"/>
  <c r="V15" i="1" s="1"/>
  <c r="U31" i="1"/>
  <c r="V31" i="1" s="1"/>
  <c r="U42" i="1"/>
  <c r="U20" i="1"/>
  <c r="V20" i="1" s="1"/>
  <c r="U5" i="1"/>
  <c r="V5" i="1" s="1"/>
  <c r="U17" i="1"/>
  <c r="V17" i="1" s="1"/>
  <c r="U33" i="1"/>
  <c r="V33" i="1" s="1"/>
  <c r="U28" i="1"/>
  <c r="V28" i="1" s="1"/>
  <c r="Z7" i="1"/>
  <c r="Z23" i="1"/>
  <c r="Z8" i="1"/>
  <c r="X8" i="1"/>
  <c r="Z40" i="1"/>
  <c r="Z24" i="1"/>
  <c r="X24" i="1"/>
  <c r="U6" i="1"/>
  <c r="V6" i="1" s="1"/>
  <c r="U14" i="1"/>
  <c r="V14" i="1" s="1"/>
  <c r="U22" i="1"/>
  <c r="V22" i="1" s="1"/>
  <c r="W22" i="1"/>
  <c r="U30" i="1"/>
  <c r="V30" i="1" s="1"/>
  <c r="W38" i="1"/>
  <c r="X38" i="1" s="1"/>
  <c r="W2" i="1"/>
  <c r="W20" i="1"/>
  <c r="W13" i="1"/>
  <c r="X13" i="1" s="1"/>
  <c r="W29" i="1"/>
  <c r="X29" i="1" s="1"/>
  <c r="W3" i="1"/>
  <c r="X3" i="1" s="1"/>
  <c r="W11" i="1"/>
  <c r="X11" i="1" s="1"/>
  <c r="W19" i="1"/>
  <c r="X19" i="1" s="1"/>
  <c r="W27" i="1"/>
  <c r="X27" i="1" s="1"/>
  <c r="W35" i="1"/>
  <c r="X35" i="1" s="1"/>
  <c r="W4" i="1"/>
  <c r="X4" i="1" s="1"/>
  <c r="W16" i="1"/>
  <c r="X16" i="1" s="1"/>
  <c r="W32" i="1"/>
  <c r="W9" i="1"/>
  <c r="W25" i="1"/>
  <c r="X25" i="1" s="1"/>
  <c r="W37" i="1"/>
  <c r="W6" i="1" l="1"/>
  <c r="W33" i="1"/>
  <c r="X33" i="1" s="1"/>
  <c r="W17" i="1"/>
  <c r="X17" i="1" s="1"/>
  <c r="W31" i="1"/>
  <c r="Z34" i="1"/>
  <c r="X34" i="1"/>
  <c r="Z10" i="1"/>
  <c r="Z36" i="1"/>
  <c r="Z30" i="1"/>
  <c r="Z26" i="1"/>
  <c r="Z6" i="1"/>
  <c r="X6" i="1"/>
  <c r="Z14" i="1"/>
  <c r="Z22" i="1"/>
  <c r="X22" i="1"/>
  <c r="Z18" i="1"/>
  <c r="X18" i="1"/>
  <c r="Z15" i="1"/>
  <c r="Z20" i="1"/>
  <c r="X20" i="1"/>
  <c r="Z41" i="1"/>
  <c r="X41" i="1"/>
  <c r="W5" i="1"/>
  <c r="X5" i="1" s="1"/>
  <c r="V2" i="1"/>
  <c r="Z2" i="1" s="1"/>
  <c r="Z44" i="1" s="1"/>
  <c r="Z33" i="1"/>
  <c r="W28" i="1"/>
  <c r="X28" i="1" s="1"/>
  <c r="Z9" i="1"/>
  <c r="X9" i="1"/>
  <c r="W36" i="1"/>
  <c r="X36" i="1" s="1"/>
  <c r="W30" i="1"/>
  <c r="X30" i="1" s="1"/>
  <c r="W14" i="1"/>
  <c r="X14" i="1" s="1"/>
  <c r="Z17" i="1"/>
  <c r="Z31" i="1"/>
  <c r="X31" i="1"/>
  <c r="W26" i="1"/>
  <c r="X26" i="1" s="1"/>
  <c r="W10" i="1"/>
  <c r="X10" i="1" s="1"/>
  <c r="Z5" i="1"/>
  <c r="W15" i="1"/>
  <c r="X15" i="1" s="1"/>
  <c r="Z28" i="1"/>
  <c r="X2" i="1" l="1"/>
</calcChain>
</file>

<file path=xl/sharedStrings.xml><?xml version="1.0" encoding="utf-8"?>
<sst xmlns="http://schemas.openxmlformats.org/spreadsheetml/2006/main" count="317" uniqueCount="146">
  <si>
    <t>Chassis</t>
  </si>
  <si>
    <t>YR</t>
  </si>
  <si>
    <t>YM</t>
  </si>
  <si>
    <t>Color</t>
  </si>
  <si>
    <t>Model Grade</t>
  </si>
  <si>
    <t>Trn</t>
  </si>
  <si>
    <t>Mileage</t>
  </si>
  <si>
    <t>CC</t>
  </si>
  <si>
    <t>CG</t>
  </si>
  <si>
    <t>Int Color</t>
  </si>
  <si>
    <t>RTG</t>
  </si>
  <si>
    <t>Auto</t>
  </si>
  <si>
    <t>B</t>
  </si>
  <si>
    <t>BLACK</t>
  </si>
  <si>
    <t>GRAY</t>
  </si>
  <si>
    <t>BEIGE</t>
  </si>
  <si>
    <t>WINE RED</t>
  </si>
  <si>
    <t>PEARL</t>
  </si>
  <si>
    <t>SILVER</t>
  </si>
  <si>
    <t>Black</t>
  </si>
  <si>
    <t>RED</t>
  </si>
  <si>
    <t>AZE0-055084</t>
  </si>
  <si>
    <t>LEAF G</t>
  </si>
  <si>
    <t>44615K</t>
  </si>
  <si>
    <t>AZE0-062730</t>
  </si>
  <si>
    <t>LightBlue</t>
  </si>
  <si>
    <t>42410K</t>
  </si>
  <si>
    <t>AZE0-101082</t>
  </si>
  <si>
    <t>LEAF X</t>
  </si>
  <si>
    <t>29428K</t>
  </si>
  <si>
    <t>AZE0-101773</t>
  </si>
  <si>
    <t>72649K</t>
  </si>
  <si>
    <t>AZE0-102718</t>
  </si>
  <si>
    <t>25246K</t>
  </si>
  <si>
    <t>AZE0-102921</t>
  </si>
  <si>
    <t>LEAF G Aero Style</t>
  </si>
  <si>
    <t>62583K</t>
  </si>
  <si>
    <t>AZE0-111760</t>
  </si>
  <si>
    <t>ORANGE</t>
  </si>
  <si>
    <t>LEAF X 80th Special Color LTD</t>
  </si>
  <si>
    <t>45478K</t>
  </si>
  <si>
    <t>AZE0-112308</t>
  </si>
  <si>
    <t>LEAF S Aero Style</t>
  </si>
  <si>
    <t>39531K</t>
  </si>
  <si>
    <t>AZE0-115236</t>
  </si>
  <si>
    <t>LEAF S</t>
  </si>
  <si>
    <t>46225K</t>
  </si>
  <si>
    <t>AZE0-115963</t>
  </si>
  <si>
    <t>30820K</t>
  </si>
  <si>
    <t>AZE0-117011</t>
  </si>
  <si>
    <t>LEAF X 24KWH</t>
  </si>
  <si>
    <t>66685K</t>
  </si>
  <si>
    <t>AZE0-118396</t>
  </si>
  <si>
    <t>28294K</t>
  </si>
  <si>
    <t>AZE0-118506</t>
  </si>
  <si>
    <t>26667K</t>
  </si>
  <si>
    <t>AZE0-118515</t>
  </si>
  <si>
    <t>13051K</t>
  </si>
  <si>
    <t>AZE0-119855</t>
  </si>
  <si>
    <t>WINE</t>
  </si>
  <si>
    <t>48520K</t>
  </si>
  <si>
    <t>A</t>
  </si>
  <si>
    <t>AZE0-120279</t>
  </si>
  <si>
    <t>16968K</t>
  </si>
  <si>
    <t>AZE0-120362</t>
  </si>
  <si>
    <t>5507K</t>
  </si>
  <si>
    <t>AZE0-120903</t>
  </si>
  <si>
    <t>76197K</t>
  </si>
  <si>
    <t>AZE0-122345</t>
  </si>
  <si>
    <t>30274K</t>
  </si>
  <si>
    <t>AZE0-200134</t>
  </si>
  <si>
    <t>19324K</t>
  </si>
  <si>
    <t>AZE0-201105</t>
  </si>
  <si>
    <t>LEAF 30S</t>
  </si>
  <si>
    <t>31686K</t>
  </si>
  <si>
    <t>AZE0-202359</t>
  </si>
  <si>
    <t>LEAF 30G Aero Style 30KWH</t>
  </si>
  <si>
    <t>47116K</t>
  </si>
  <si>
    <t>AZE0-202711</t>
  </si>
  <si>
    <t>LIGHT BLUE</t>
  </si>
  <si>
    <t>11684K</t>
  </si>
  <si>
    <t>AZE0-203467</t>
  </si>
  <si>
    <t>LEAF S AERO STYLE 30KWH</t>
  </si>
  <si>
    <t>71829K</t>
  </si>
  <si>
    <t>AZE0-204480</t>
  </si>
  <si>
    <t>LEAF X Aero Style 24KWH</t>
  </si>
  <si>
    <t>23114K</t>
  </si>
  <si>
    <t>AZE0-205411</t>
  </si>
  <si>
    <t>LEAF S 30KWH</t>
  </si>
  <si>
    <t>58213K</t>
  </si>
  <si>
    <t>AZE0-207311</t>
  </si>
  <si>
    <t>2481K</t>
  </si>
  <si>
    <t>AZE0-207373</t>
  </si>
  <si>
    <t>20127K</t>
  </si>
  <si>
    <t>AZE0-207566</t>
  </si>
  <si>
    <t>8987K</t>
  </si>
  <si>
    <t>AZE0-207954</t>
  </si>
  <si>
    <t>LEAF 24X</t>
  </si>
  <si>
    <t>27926K</t>
  </si>
  <si>
    <t>AZE0-208774</t>
  </si>
  <si>
    <t>19542K</t>
  </si>
  <si>
    <t>AZE0-210216</t>
  </si>
  <si>
    <t>LEAF 30X</t>
  </si>
  <si>
    <t>25724K</t>
  </si>
  <si>
    <t>AZE0-217780</t>
  </si>
  <si>
    <t>LEAF 24 S</t>
  </si>
  <si>
    <t>2432K</t>
  </si>
  <si>
    <t>AZE0-219930</t>
  </si>
  <si>
    <t>LEAF X(24KWH)</t>
  </si>
  <si>
    <t>21951K</t>
  </si>
  <si>
    <t>AZE0-221436</t>
  </si>
  <si>
    <t>LEAF 30S 30KWH</t>
  </si>
  <si>
    <t>26382K</t>
  </si>
  <si>
    <t>AZE0-224738</t>
  </si>
  <si>
    <t>14616K</t>
  </si>
  <si>
    <t>BLUE</t>
  </si>
  <si>
    <t>PEARL TWO-TONE</t>
  </si>
  <si>
    <t>ZE0-004711</t>
  </si>
  <si>
    <t>58521K</t>
  </si>
  <si>
    <t>ZE0-012472</t>
  </si>
  <si>
    <t>12667K</t>
  </si>
  <si>
    <t>ZE0-016177</t>
  </si>
  <si>
    <t>35753K</t>
  </si>
  <si>
    <t>ZE1-003403</t>
  </si>
  <si>
    <t>8701K</t>
  </si>
  <si>
    <t>ZE1-003957</t>
  </si>
  <si>
    <t>8723K</t>
  </si>
  <si>
    <t>I G</t>
  </si>
  <si>
    <t>Car Cost</t>
  </si>
  <si>
    <t>Fees</t>
  </si>
  <si>
    <t>FOB (JPY)</t>
  </si>
  <si>
    <t>FOB (NZD)</t>
  </si>
  <si>
    <t>OFS</t>
  </si>
  <si>
    <t>EBS</t>
  </si>
  <si>
    <t>DCDP</t>
  </si>
  <si>
    <t>No</t>
  </si>
  <si>
    <t>GST</t>
  </si>
  <si>
    <t>Offer</t>
  </si>
  <si>
    <t>Counter</t>
  </si>
  <si>
    <t>Final</t>
  </si>
  <si>
    <t>Difference</t>
  </si>
  <si>
    <t>Ave Loss</t>
  </si>
  <si>
    <t>SF</t>
  </si>
  <si>
    <t>SIV</t>
  </si>
  <si>
    <t>BE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</si>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</sst>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¥&quot;#,##0"/>
    <numFmt numFmtId="165" formatCode="[$$-409]#,##0"/>
    <numFmt numFmtId="167" formatCode="_(* #,##0_);_(* \(#,##0\);_(* &quot;-&quot;??_);_(@_)"/>
  </numFmts>
  <fonts count="7">
    <font>
      <sz val="9"/>
      <color theme="1"/>
      <name val="Arial"/>
      <family val="2"/>
      <charset val="128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  <charset val="128"/>
    </font>
    <font>
      <sz val="9"/>
      <color rgb="FFFF0000"/>
      <name val="Arial"/>
      <family val="2"/>
      <charset val="128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0" fillId="3" borderId="0" xfId="0" applyNumberForma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3" borderId="0" xfId="0" applyNumberFormat="1" applyFont="1" applyFill="1" applyAlignment="1">
      <alignment horizontal="right"/>
    </xf>
    <xf numFmtId="167" fontId="0" fillId="2" borderId="0" xfId="1" applyNumberFormat="1" applyFont="1" applyFill="1"/>
    <xf numFmtId="167" fontId="4" fillId="0" borderId="0" xfId="1" applyNumberFormat="1" applyFont="1"/>
    <xf numFmtId="167" fontId="0" fillId="0" borderId="0" xfId="1" applyNumberFormat="1" applyFont="1"/>
    <xf numFmtId="43" fontId="1" fillId="2" borderId="0" xfId="1" applyNumberFormat="1" applyFont="1" applyFill="1"/>
    <xf numFmtId="43" fontId="4" fillId="0" borderId="0" xfId="1" applyNumberFormat="1" applyFont="1"/>
    <xf numFmtId="43" fontId="0" fillId="0" borderId="0" xfId="1" applyNumberFormat="1" applyFont="1"/>
    <xf numFmtId="165" fontId="5" fillId="4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workbookViewId="0">
      <pane xSplit="7" ySplit="1" topLeftCell="AB2" activePane="bottomRight" state="frozen"/>
      <selection pane="topRight" activeCell="G1" sqref="G1"/>
      <selection pane="bottomLeft" activeCell="A2" sqref="A2"/>
      <selection pane="bottomRight" activeCell="AE1" sqref="AE1"/>
    </sheetView>
  </sheetViews>
  <sheetFormatPr defaultRowHeight="12"/>
  <cols>
    <col min="1" max="1" width="5" style="3" customWidth="1"/>
    <col min="2" max="2" width="17.85546875" customWidth="1"/>
    <col min="3" max="3" width="5.85546875" style="3" bestFit="1" customWidth="1"/>
    <col min="4" max="4" width="3.5703125" style="3" bestFit="1" customWidth="1"/>
    <col min="5" max="5" width="4.85546875" style="3" bestFit="1" customWidth="1"/>
    <col min="6" max="6" width="3.85546875" style="3" bestFit="1" customWidth="1"/>
    <col min="7" max="7" width="3.140625" style="3" bestFit="1" customWidth="1"/>
    <col min="8" max="8" width="30.42578125" hidden="1" customWidth="1"/>
    <col min="9" max="9" width="17.42578125" hidden="1" customWidth="1"/>
    <col min="10" max="10" width="4.42578125" hidden="1" customWidth="1"/>
    <col min="11" max="11" width="12.140625" hidden="1" customWidth="1"/>
    <col min="12" max="12" width="8.140625" hidden="1" customWidth="1"/>
    <col min="13" max="13" width="4.85546875" hidden="1" customWidth="1"/>
    <col min="14" max="14" width="9.85546875" style="2" bestFit="1" customWidth="1"/>
    <col min="15" max="15" width="7.42578125" style="2" bestFit="1" customWidth="1"/>
    <col min="16" max="16" width="9.85546875" style="2" bestFit="1" customWidth="1"/>
    <col min="17" max="17" width="10" style="4" bestFit="1" customWidth="1"/>
    <col min="18" max="18" width="10" style="26" customWidth="1"/>
    <col min="19" max="19" width="6.42578125" style="4" bestFit="1" customWidth="1"/>
    <col min="20" max="20" width="4.42578125" style="4" bestFit="1" customWidth="1"/>
    <col min="21" max="21" width="6.42578125" style="4" bestFit="1" customWidth="1"/>
    <col min="22" max="24" width="8.85546875" style="5" customWidth="1"/>
    <col min="25" max="25" width="9.140625" style="5" customWidth="1"/>
    <col min="26" max="26" width="10" style="5" customWidth="1"/>
    <col min="27" max="27" width="9.140625" style="5" customWidth="1"/>
    <col min="28" max="28" width="10.85546875" style="28" customWidth="1"/>
    <col min="29" max="31" width="10" style="23" bestFit="1" customWidth="1"/>
    <col min="32" max="32" width="9.28515625" style="23" bestFit="1" customWidth="1"/>
  </cols>
  <sheetData>
    <row r="1" spans="1:32" s="1" customFormat="1">
      <c r="A1" s="7" t="s">
        <v>135</v>
      </c>
      <c r="B1" s="8" t="s">
        <v>0</v>
      </c>
      <c r="C1" s="7" t="s">
        <v>1</v>
      </c>
      <c r="D1" s="7" t="s">
        <v>2</v>
      </c>
      <c r="E1" s="7" t="s">
        <v>10</v>
      </c>
      <c r="F1" s="7" t="s">
        <v>8</v>
      </c>
      <c r="G1" s="7" t="s">
        <v>127</v>
      </c>
      <c r="H1" s="8" t="s">
        <v>4</v>
      </c>
      <c r="I1" s="8" t="s">
        <v>3</v>
      </c>
      <c r="J1" s="8" t="s">
        <v>5</v>
      </c>
      <c r="K1" s="8" t="s">
        <v>9</v>
      </c>
      <c r="L1" s="8" t="s">
        <v>6</v>
      </c>
      <c r="M1" s="8" t="s">
        <v>7</v>
      </c>
      <c r="N1" s="9" t="s">
        <v>128</v>
      </c>
      <c r="O1" s="9" t="s">
        <v>129</v>
      </c>
      <c r="P1" s="9" t="s">
        <v>130</v>
      </c>
      <c r="Q1" s="10" t="s">
        <v>131</v>
      </c>
      <c r="R1" s="24"/>
      <c r="S1" s="10" t="s">
        <v>132</v>
      </c>
      <c r="T1" s="10" t="s">
        <v>133</v>
      </c>
      <c r="U1" s="10" t="s">
        <v>136</v>
      </c>
      <c r="V1" s="11" t="s">
        <v>134</v>
      </c>
      <c r="W1" s="11"/>
      <c r="X1" s="11"/>
      <c r="Y1" s="12" t="s">
        <v>137</v>
      </c>
      <c r="Z1" s="12" t="s">
        <v>140</v>
      </c>
      <c r="AA1" s="12" t="s">
        <v>138</v>
      </c>
      <c r="AB1" s="27" t="s">
        <v>139</v>
      </c>
      <c r="AC1" s="21" t="s">
        <v>142</v>
      </c>
      <c r="AD1" s="21" t="s">
        <v>143</v>
      </c>
      <c r="AE1" s="21" t="s">
        <v>144</v>
      </c>
      <c r="AF1" s="21" t="s">
        <v>145</v>
      </c>
    </row>
    <row r="2" spans="1:32" s="16" customFormat="1">
      <c r="A2" s="15">
        <v>1</v>
      </c>
      <c r="B2" s="16" t="s">
        <v>21</v>
      </c>
      <c r="C2" s="15">
        <v>13.2</v>
      </c>
      <c r="D2" s="15">
        <v>12</v>
      </c>
      <c r="E2" s="15">
        <v>0</v>
      </c>
      <c r="F2" s="15">
        <v>4</v>
      </c>
      <c r="G2" s="15" t="s">
        <v>12</v>
      </c>
      <c r="H2" s="16" t="s">
        <v>22</v>
      </c>
      <c r="I2" s="16" t="s">
        <v>17</v>
      </c>
      <c r="J2" s="16" t="s">
        <v>11</v>
      </c>
      <c r="K2" s="16" t="s">
        <v>15</v>
      </c>
      <c r="L2" s="16" t="s">
        <v>23</v>
      </c>
      <c r="M2" s="16">
        <v>0</v>
      </c>
      <c r="N2" s="17">
        <v>630000</v>
      </c>
      <c r="O2" s="17">
        <v>70000</v>
      </c>
      <c r="P2" s="17">
        <f>SUM(N2:O2)</f>
        <v>700000</v>
      </c>
      <c r="Q2" s="18">
        <f>P2/71</f>
        <v>9859.1549295774639</v>
      </c>
      <c r="R2" s="25">
        <f>+P2/Q2</f>
        <v>71</v>
      </c>
      <c r="S2" s="18">
        <v>1250</v>
      </c>
      <c r="T2" s="18">
        <v>40</v>
      </c>
      <c r="U2" s="18">
        <f>SUM(Q2:T2)*0.15</f>
        <v>1683.0232394366196</v>
      </c>
      <c r="V2" s="19">
        <f>SUM(Q2:U2)</f>
        <v>12903.178169014083</v>
      </c>
      <c r="W2" s="19">
        <f>+Q2+S2+T2+U2</f>
        <v>12832.178169014083</v>
      </c>
      <c r="X2" s="19">
        <f>+V2-W2</f>
        <v>71</v>
      </c>
      <c r="Y2" s="20">
        <v>10000</v>
      </c>
      <c r="Z2" s="20">
        <f>Y2-V2</f>
        <v>-2903.1781690140833</v>
      </c>
      <c r="AA2" s="20">
        <v>1000</v>
      </c>
      <c r="AB2" s="28">
        <f>+Y2+AA2</f>
        <v>11000</v>
      </c>
      <c r="AC2" s="22">
        <v>11250</v>
      </c>
      <c r="AD2" s="22">
        <v>11250</v>
      </c>
      <c r="AE2" s="22">
        <v>10690</v>
      </c>
      <c r="AF2" s="22">
        <v>72</v>
      </c>
    </row>
    <row r="3" spans="1:32" s="16" customFormat="1">
      <c r="A3" s="15">
        <v>2</v>
      </c>
      <c r="B3" s="16" t="s">
        <v>24</v>
      </c>
      <c r="C3" s="15">
        <v>13.11</v>
      </c>
      <c r="D3" s="15">
        <v>13</v>
      </c>
      <c r="E3" s="15">
        <v>0</v>
      </c>
      <c r="F3" s="15">
        <v>4</v>
      </c>
      <c r="G3" s="15" t="s">
        <v>12</v>
      </c>
      <c r="H3" s="16" t="s">
        <v>22</v>
      </c>
      <c r="I3" s="16" t="s">
        <v>25</v>
      </c>
      <c r="J3" s="16" t="s">
        <v>11</v>
      </c>
      <c r="K3" s="16" t="s">
        <v>13</v>
      </c>
      <c r="L3" s="16" t="s">
        <v>26</v>
      </c>
      <c r="M3" s="16">
        <v>0</v>
      </c>
      <c r="N3" s="17">
        <v>750000</v>
      </c>
      <c r="O3" s="17">
        <v>70000</v>
      </c>
      <c r="P3" s="17">
        <f t="shared" ref="P3:P42" si="0">SUM(N3:O3)</f>
        <v>820000</v>
      </c>
      <c r="Q3" s="18">
        <f t="shared" ref="Q3:Q42" si="1">P3/71</f>
        <v>11549.295774647888</v>
      </c>
      <c r="R3" s="25">
        <f t="shared" ref="R3:R42" si="2">+P3/Q3</f>
        <v>71</v>
      </c>
      <c r="S3" s="18">
        <v>1250</v>
      </c>
      <c r="T3" s="18">
        <v>40</v>
      </c>
      <c r="U3" s="18">
        <f t="shared" ref="U3:U42" si="3">SUM(Q3:T3)*0.15</f>
        <v>1936.5443661971831</v>
      </c>
      <c r="V3" s="19">
        <f t="shared" ref="V3:V41" si="4">SUM(Q3:U3)</f>
        <v>14846.84014084507</v>
      </c>
      <c r="W3" s="19">
        <f t="shared" ref="W3:W42" si="5">+Q3+S3+T3+U3</f>
        <v>14775.84014084507</v>
      </c>
      <c r="X3" s="19">
        <f t="shared" ref="X3:X42" si="6">+V3-W3</f>
        <v>71</v>
      </c>
      <c r="Y3" s="20">
        <v>11000</v>
      </c>
      <c r="Z3" s="20">
        <f t="shared" ref="Z3:Z42" si="7">Y3-V3</f>
        <v>-3846.84014084507</v>
      </c>
      <c r="AA3" s="20">
        <v>1000</v>
      </c>
      <c r="AB3" s="28">
        <f t="shared" ref="AB3:AB42" si="8">+Y3+AA3</f>
        <v>12000</v>
      </c>
      <c r="AC3" s="22">
        <v>12950</v>
      </c>
      <c r="AD3" s="22">
        <v>13400</v>
      </c>
      <c r="AE3" s="22">
        <v>12826</v>
      </c>
      <c r="AF3" s="22">
        <v>141</v>
      </c>
    </row>
    <row r="4" spans="1:32" s="16" customFormat="1">
      <c r="A4" s="15">
        <v>3</v>
      </c>
      <c r="B4" s="16" t="s">
        <v>27</v>
      </c>
      <c r="C4" s="15">
        <v>14.1</v>
      </c>
      <c r="D4" s="15">
        <v>13</v>
      </c>
      <c r="E4" s="15">
        <v>0</v>
      </c>
      <c r="F4" s="15">
        <v>4</v>
      </c>
      <c r="G4" s="15" t="s">
        <v>12</v>
      </c>
      <c r="H4" s="16" t="s">
        <v>28</v>
      </c>
      <c r="I4" s="16" t="s">
        <v>13</v>
      </c>
      <c r="J4" s="16" t="s">
        <v>11</v>
      </c>
      <c r="K4" s="16" t="s">
        <v>13</v>
      </c>
      <c r="L4" s="16" t="s">
        <v>29</v>
      </c>
      <c r="M4" s="16">
        <v>0</v>
      </c>
      <c r="N4" s="17">
        <v>800000</v>
      </c>
      <c r="O4" s="17">
        <v>70000</v>
      </c>
      <c r="P4" s="17">
        <f t="shared" si="0"/>
        <v>870000</v>
      </c>
      <c r="Q4" s="18">
        <f t="shared" si="1"/>
        <v>12253.521126760563</v>
      </c>
      <c r="R4" s="25">
        <f t="shared" si="2"/>
        <v>71</v>
      </c>
      <c r="S4" s="18">
        <v>1250</v>
      </c>
      <c r="T4" s="18">
        <v>40</v>
      </c>
      <c r="U4" s="18">
        <f t="shared" si="3"/>
        <v>2042.1781690140842</v>
      </c>
      <c r="V4" s="19">
        <f t="shared" si="4"/>
        <v>15656.699295774648</v>
      </c>
      <c r="W4" s="19">
        <f t="shared" si="5"/>
        <v>15585.699295774648</v>
      </c>
      <c r="X4" s="19">
        <f t="shared" si="6"/>
        <v>71</v>
      </c>
      <c r="Y4" s="20">
        <v>15000</v>
      </c>
      <c r="Z4" s="20">
        <f t="shared" si="7"/>
        <v>-656.69929577464791</v>
      </c>
      <c r="AA4" s="20">
        <v>1000</v>
      </c>
      <c r="AB4" s="28">
        <f t="shared" si="8"/>
        <v>16000</v>
      </c>
      <c r="AC4" s="22">
        <v>13650</v>
      </c>
      <c r="AD4" s="22">
        <v>14150</v>
      </c>
      <c r="AE4" s="22">
        <v>13512</v>
      </c>
      <c r="AF4" s="22">
        <v>142</v>
      </c>
    </row>
    <row r="5" spans="1:32" s="16" customFormat="1">
      <c r="A5" s="15">
        <v>4</v>
      </c>
      <c r="B5" s="16" t="s">
        <v>30</v>
      </c>
      <c r="C5" s="15">
        <v>14.1</v>
      </c>
      <c r="D5" s="15">
        <v>13</v>
      </c>
      <c r="E5" s="15">
        <v>1</v>
      </c>
      <c r="F5" s="15">
        <v>4.5</v>
      </c>
      <c r="G5" s="15" t="s">
        <v>12</v>
      </c>
      <c r="H5" s="16" t="s">
        <v>28</v>
      </c>
      <c r="I5" s="16" t="s">
        <v>17</v>
      </c>
      <c r="J5" s="16" t="s">
        <v>11</v>
      </c>
      <c r="K5" s="16" t="s">
        <v>13</v>
      </c>
      <c r="L5" s="16" t="s">
        <v>31</v>
      </c>
      <c r="M5" s="16">
        <v>0</v>
      </c>
      <c r="N5" s="17">
        <v>680000</v>
      </c>
      <c r="O5" s="17">
        <v>70000</v>
      </c>
      <c r="P5" s="17">
        <f t="shared" si="0"/>
        <v>750000</v>
      </c>
      <c r="Q5" s="18">
        <f t="shared" si="1"/>
        <v>10563.380281690141</v>
      </c>
      <c r="R5" s="25">
        <f t="shared" si="2"/>
        <v>71</v>
      </c>
      <c r="S5" s="18">
        <v>1250</v>
      </c>
      <c r="T5" s="18">
        <v>40</v>
      </c>
      <c r="U5" s="18">
        <f t="shared" si="3"/>
        <v>1788.657042253521</v>
      </c>
      <c r="V5" s="19">
        <f t="shared" si="4"/>
        <v>13713.037323943661</v>
      </c>
      <c r="W5" s="19">
        <f t="shared" si="5"/>
        <v>13642.037323943661</v>
      </c>
      <c r="X5" s="19">
        <f t="shared" si="6"/>
        <v>71</v>
      </c>
      <c r="Y5" s="20">
        <v>15000</v>
      </c>
      <c r="Z5" s="20">
        <f t="shared" si="7"/>
        <v>1286.9626760563388</v>
      </c>
      <c r="AA5" s="20">
        <v>1000</v>
      </c>
      <c r="AB5" s="28">
        <f t="shared" si="8"/>
        <v>16000</v>
      </c>
      <c r="AC5" s="22">
        <v>11950</v>
      </c>
      <c r="AD5" s="22">
        <v>11850</v>
      </c>
      <c r="AE5" s="22">
        <v>11304</v>
      </c>
      <c r="AF5" s="22">
        <v>79</v>
      </c>
    </row>
    <row r="6" spans="1:32" s="16" customFormat="1">
      <c r="A6" s="15">
        <v>5</v>
      </c>
      <c r="B6" s="16" t="s">
        <v>32</v>
      </c>
      <c r="C6" s="15">
        <v>14.1</v>
      </c>
      <c r="D6" s="15">
        <v>13</v>
      </c>
      <c r="E6" s="15">
        <v>0</v>
      </c>
      <c r="F6" s="15">
        <v>4.5</v>
      </c>
      <c r="G6" s="15" t="s">
        <v>12</v>
      </c>
      <c r="H6" s="16" t="s">
        <v>28</v>
      </c>
      <c r="I6" s="16" t="s">
        <v>16</v>
      </c>
      <c r="J6" s="16" t="s">
        <v>11</v>
      </c>
      <c r="K6" s="16" t="s">
        <v>13</v>
      </c>
      <c r="L6" s="16" t="s">
        <v>33</v>
      </c>
      <c r="M6" s="16">
        <v>0</v>
      </c>
      <c r="N6" s="17">
        <v>980000</v>
      </c>
      <c r="O6" s="17">
        <v>70000</v>
      </c>
      <c r="P6" s="17">
        <f t="shared" si="0"/>
        <v>1050000</v>
      </c>
      <c r="Q6" s="18">
        <f t="shared" si="1"/>
        <v>14788.732394366198</v>
      </c>
      <c r="R6" s="25">
        <f t="shared" si="2"/>
        <v>71</v>
      </c>
      <c r="S6" s="18">
        <v>1250</v>
      </c>
      <c r="T6" s="18">
        <v>40</v>
      </c>
      <c r="U6" s="18">
        <f t="shared" si="3"/>
        <v>2422.4598591549297</v>
      </c>
      <c r="V6" s="19">
        <f t="shared" si="4"/>
        <v>18572.192253521127</v>
      </c>
      <c r="W6" s="19">
        <f t="shared" si="5"/>
        <v>18501.192253521127</v>
      </c>
      <c r="X6" s="19">
        <f t="shared" si="6"/>
        <v>71</v>
      </c>
      <c r="Y6" s="20">
        <v>17000</v>
      </c>
      <c r="Z6" s="20">
        <f t="shared" si="7"/>
        <v>-1572.192253521127</v>
      </c>
      <c r="AA6" s="20">
        <v>1000</v>
      </c>
      <c r="AB6" s="28">
        <f t="shared" si="8"/>
        <v>18000</v>
      </c>
      <c r="AC6" s="22">
        <v>16200</v>
      </c>
      <c r="AD6" s="22">
        <v>16800</v>
      </c>
      <c r="AE6" s="22">
        <v>16098</v>
      </c>
      <c r="AF6" s="22">
        <v>162</v>
      </c>
    </row>
    <row r="7" spans="1:32" s="16" customFormat="1">
      <c r="A7" s="15">
        <v>6</v>
      </c>
      <c r="B7" s="16" t="s">
        <v>34</v>
      </c>
      <c r="C7" s="15">
        <v>14.2</v>
      </c>
      <c r="D7" s="15">
        <v>13</v>
      </c>
      <c r="E7" s="15">
        <v>0</v>
      </c>
      <c r="F7" s="15">
        <v>4.5</v>
      </c>
      <c r="G7" s="15" t="s">
        <v>12</v>
      </c>
      <c r="H7" s="16" t="s">
        <v>35</v>
      </c>
      <c r="I7" s="16" t="s">
        <v>13</v>
      </c>
      <c r="J7" s="16" t="s">
        <v>11</v>
      </c>
      <c r="K7" s="16" t="s">
        <v>13</v>
      </c>
      <c r="L7" s="16" t="s">
        <v>36</v>
      </c>
      <c r="M7" s="16">
        <v>0</v>
      </c>
      <c r="N7" s="17">
        <v>970000</v>
      </c>
      <c r="O7" s="17">
        <v>70000</v>
      </c>
      <c r="P7" s="17">
        <f t="shared" si="0"/>
        <v>1040000</v>
      </c>
      <c r="Q7" s="18">
        <f t="shared" si="1"/>
        <v>14647.887323943662</v>
      </c>
      <c r="R7" s="25">
        <f t="shared" si="2"/>
        <v>71</v>
      </c>
      <c r="S7" s="18">
        <v>1250</v>
      </c>
      <c r="T7" s="18">
        <v>40</v>
      </c>
      <c r="U7" s="18">
        <f t="shared" si="3"/>
        <v>2401.3330985915491</v>
      </c>
      <c r="V7" s="19">
        <f t="shared" si="4"/>
        <v>18410.220422535211</v>
      </c>
      <c r="W7" s="19">
        <f t="shared" si="5"/>
        <v>18339.220422535211</v>
      </c>
      <c r="X7" s="19">
        <f t="shared" si="6"/>
        <v>71</v>
      </c>
      <c r="Y7" s="20">
        <v>17000</v>
      </c>
      <c r="Z7" s="20">
        <f t="shared" si="7"/>
        <v>-1410.2204225352107</v>
      </c>
      <c r="AA7" s="20">
        <v>1000</v>
      </c>
      <c r="AB7" s="28">
        <f t="shared" si="8"/>
        <v>18000</v>
      </c>
      <c r="AC7" s="22">
        <v>16050</v>
      </c>
      <c r="AD7" s="22">
        <v>15550</v>
      </c>
      <c r="AE7" s="22">
        <v>14951</v>
      </c>
      <c r="AF7" s="22">
        <v>140</v>
      </c>
    </row>
    <row r="8" spans="1:32" s="16" customFormat="1">
      <c r="A8" s="15">
        <v>7</v>
      </c>
      <c r="B8" s="16" t="s">
        <v>37</v>
      </c>
      <c r="C8" s="15">
        <v>15.2</v>
      </c>
      <c r="D8" s="15">
        <v>14</v>
      </c>
      <c r="E8" s="15">
        <v>1</v>
      </c>
      <c r="F8" s="15">
        <v>4</v>
      </c>
      <c r="G8" s="15" t="s">
        <v>12</v>
      </c>
      <c r="H8" s="16" t="s">
        <v>39</v>
      </c>
      <c r="I8" s="16" t="s">
        <v>38</v>
      </c>
      <c r="J8" s="16" t="s">
        <v>11</v>
      </c>
      <c r="K8" s="16" t="s">
        <v>13</v>
      </c>
      <c r="L8" s="16" t="s">
        <v>40</v>
      </c>
      <c r="M8" s="16">
        <v>0</v>
      </c>
      <c r="N8" s="17">
        <v>900000</v>
      </c>
      <c r="O8" s="17">
        <v>70000</v>
      </c>
      <c r="P8" s="17">
        <f t="shared" si="0"/>
        <v>970000</v>
      </c>
      <c r="Q8" s="18">
        <f t="shared" si="1"/>
        <v>13661.971830985916</v>
      </c>
      <c r="R8" s="25">
        <f t="shared" si="2"/>
        <v>71</v>
      </c>
      <c r="S8" s="18">
        <v>1250</v>
      </c>
      <c r="T8" s="18">
        <v>40</v>
      </c>
      <c r="U8" s="18">
        <f t="shared" si="3"/>
        <v>2253.4457746478874</v>
      </c>
      <c r="V8" s="19">
        <f t="shared" si="4"/>
        <v>17276.417605633804</v>
      </c>
      <c r="W8" s="19">
        <f t="shared" si="5"/>
        <v>17205.417605633804</v>
      </c>
      <c r="X8" s="19">
        <f t="shared" si="6"/>
        <v>71</v>
      </c>
      <c r="Y8" s="20">
        <v>13800</v>
      </c>
      <c r="Z8" s="20">
        <f t="shared" si="7"/>
        <v>-3476.4176056338038</v>
      </c>
      <c r="AA8" s="20">
        <v>1000</v>
      </c>
      <c r="AB8" s="28">
        <f t="shared" si="8"/>
        <v>14800</v>
      </c>
      <c r="AC8" s="22">
        <v>15150</v>
      </c>
      <c r="AD8" s="22">
        <v>15650</v>
      </c>
      <c r="AE8" s="22">
        <v>15162</v>
      </c>
      <c r="AF8" s="22">
        <v>144</v>
      </c>
    </row>
    <row r="9" spans="1:32" s="16" customFormat="1">
      <c r="A9" s="15">
        <v>8</v>
      </c>
      <c r="B9" s="16" t="s">
        <v>41</v>
      </c>
      <c r="C9" s="15">
        <v>14.9</v>
      </c>
      <c r="D9" s="15">
        <v>14</v>
      </c>
      <c r="E9" s="15">
        <v>0</v>
      </c>
      <c r="F9" s="15">
        <v>4</v>
      </c>
      <c r="G9" s="15" t="s">
        <v>12</v>
      </c>
      <c r="H9" s="16" t="s">
        <v>42</v>
      </c>
      <c r="I9" s="16" t="s">
        <v>20</v>
      </c>
      <c r="J9" s="16" t="s">
        <v>11</v>
      </c>
      <c r="K9" s="16" t="s">
        <v>13</v>
      </c>
      <c r="L9" s="16" t="s">
        <v>43</v>
      </c>
      <c r="M9" s="16">
        <v>0</v>
      </c>
      <c r="N9" s="17">
        <v>950000</v>
      </c>
      <c r="O9" s="17">
        <v>70000</v>
      </c>
      <c r="P9" s="17">
        <f t="shared" si="0"/>
        <v>1020000</v>
      </c>
      <c r="Q9" s="18">
        <f t="shared" si="1"/>
        <v>14366.197183098591</v>
      </c>
      <c r="R9" s="25">
        <f t="shared" si="2"/>
        <v>71</v>
      </c>
      <c r="S9" s="18">
        <v>1250</v>
      </c>
      <c r="T9" s="18">
        <v>40</v>
      </c>
      <c r="U9" s="18">
        <f t="shared" si="3"/>
        <v>2359.0795774647886</v>
      </c>
      <c r="V9" s="19">
        <f t="shared" si="4"/>
        <v>18086.276760563378</v>
      </c>
      <c r="W9" s="19">
        <f t="shared" si="5"/>
        <v>18015.276760563378</v>
      </c>
      <c r="X9" s="19">
        <f t="shared" si="6"/>
        <v>71</v>
      </c>
      <c r="Y9" s="20">
        <v>14000</v>
      </c>
      <c r="Z9" s="20">
        <f t="shared" si="7"/>
        <v>-4086.276760563378</v>
      </c>
      <c r="AA9" s="20">
        <v>1000</v>
      </c>
      <c r="AB9" s="28">
        <f t="shared" si="8"/>
        <v>15000</v>
      </c>
      <c r="AC9" s="22">
        <v>15800</v>
      </c>
      <c r="AD9" s="22">
        <v>17450</v>
      </c>
      <c r="AE9" s="22">
        <v>16805</v>
      </c>
      <c r="AF9" s="22">
        <v>142</v>
      </c>
    </row>
    <row r="10" spans="1:32" s="16" customFormat="1">
      <c r="A10" s="15">
        <v>9</v>
      </c>
      <c r="B10" s="16" t="s">
        <v>44</v>
      </c>
      <c r="C10" s="15">
        <v>14.11</v>
      </c>
      <c r="D10" s="15">
        <v>14</v>
      </c>
      <c r="E10" s="15">
        <v>1</v>
      </c>
      <c r="F10" s="15">
        <v>4.5</v>
      </c>
      <c r="G10" s="15" t="s">
        <v>12</v>
      </c>
      <c r="H10" s="16" t="s">
        <v>45</v>
      </c>
      <c r="I10" s="16" t="s">
        <v>13</v>
      </c>
      <c r="J10" s="16" t="s">
        <v>11</v>
      </c>
      <c r="K10" s="16" t="s">
        <v>13</v>
      </c>
      <c r="L10" s="16" t="s">
        <v>46</v>
      </c>
      <c r="M10" s="16">
        <v>0</v>
      </c>
      <c r="N10" s="17">
        <v>820000</v>
      </c>
      <c r="O10" s="17">
        <v>70000</v>
      </c>
      <c r="P10" s="17">
        <f t="shared" si="0"/>
        <v>890000</v>
      </c>
      <c r="Q10" s="18">
        <f t="shared" si="1"/>
        <v>12535.211267605633</v>
      </c>
      <c r="R10" s="25">
        <f t="shared" si="2"/>
        <v>71</v>
      </c>
      <c r="S10" s="18">
        <v>1250</v>
      </c>
      <c r="T10" s="18">
        <v>40</v>
      </c>
      <c r="U10" s="18">
        <f t="shared" si="3"/>
        <v>2084.4316901408447</v>
      </c>
      <c r="V10" s="19">
        <f t="shared" si="4"/>
        <v>15980.642957746477</v>
      </c>
      <c r="W10" s="19">
        <f t="shared" si="5"/>
        <v>15909.642957746477</v>
      </c>
      <c r="X10" s="19">
        <f t="shared" si="6"/>
        <v>71</v>
      </c>
      <c r="Y10" s="20">
        <v>12000</v>
      </c>
      <c r="Z10" s="20">
        <f t="shared" si="7"/>
        <v>-3980.6429577464769</v>
      </c>
      <c r="AA10" s="20">
        <v>1000</v>
      </c>
      <c r="AB10" s="28">
        <f t="shared" si="8"/>
        <v>13000</v>
      </c>
      <c r="AC10" s="22">
        <v>13950</v>
      </c>
      <c r="AD10" s="22">
        <v>13550</v>
      </c>
      <c r="AE10" s="22">
        <v>13005</v>
      </c>
      <c r="AF10" s="22">
        <v>98</v>
      </c>
    </row>
    <row r="11" spans="1:32" s="16" customFormat="1">
      <c r="A11" s="15">
        <v>10</v>
      </c>
      <c r="B11" s="16" t="s">
        <v>47</v>
      </c>
      <c r="C11" s="15">
        <v>15.6</v>
      </c>
      <c r="D11" s="15">
        <v>0</v>
      </c>
      <c r="E11" s="15">
        <v>1</v>
      </c>
      <c r="F11" s="15">
        <v>4.5</v>
      </c>
      <c r="G11" s="15" t="s">
        <v>12</v>
      </c>
      <c r="H11" s="16" t="s">
        <v>45</v>
      </c>
      <c r="I11" s="16" t="s">
        <v>13</v>
      </c>
      <c r="J11" s="16" t="s">
        <v>11</v>
      </c>
      <c r="K11" s="16" t="s">
        <v>19</v>
      </c>
      <c r="L11" s="16" t="s">
        <v>48</v>
      </c>
      <c r="M11" s="16">
        <v>0</v>
      </c>
      <c r="N11" s="17">
        <v>640000</v>
      </c>
      <c r="O11" s="17">
        <v>70000</v>
      </c>
      <c r="P11" s="17">
        <f t="shared" si="0"/>
        <v>710000</v>
      </c>
      <c r="Q11" s="18">
        <f t="shared" si="1"/>
        <v>10000</v>
      </c>
      <c r="R11" s="25">
        <f t="shared" si="2"/>
        <v>71</v>
      </c>
      <c r="S11" s="18">
        <v>1250</v>
      </c>
      <c r="T11" s="18">
        <v>40</v>
      </c>
      <c r="U11" s="18">
        <f t="shared" si="3"/>
        <v>1704.1499999999999</v>
      </c>
      <c r="V11" s="19">
        <f t="shared" si="4"/>
        <v>13065.15</v>
      </c>
      <c r="W11" s="19">
        <f t="shared" si="5"/>
        <v>12994.15</v>
      </c>
      <c r="X11" s="19">
        <f t="shared" si="6"/>
        <v>71</v>
      </c>
      <c r="Y11" s="20">
        <v>12000</v>
      </c>
      <c r="Z11" s="20">
        <f t="shared" si="7"/>
        <v>-1065.1499999999996</v>
      </c>
      <c r="AA11" s="20">
        <v>1000</v>
      </c>
      <c r="AB11" s="28">
        <f t="shared" si="8"/>
        <v>13000</v>
      </c>
      <c r="AC11" s="22">
        <v>11350</v>
      </c>
      <c r="AD11" s="22">
        <v>11250</v>
      </c>
      <c r="AE11" s="22"/>
      <c r="AF11" s="22">
        <v>15</v>
      </c>
    </row>
    <row r="12" spans="1:32" s="16" customFormat="1">
      <c r="A12" s="15">
        <v>11</v>
      </c>
      <c r="B12" s="16" t="s">
        <v>49</v>
      </c>
      <c r="C12" s="15">
        <v>15.1</v>
      </c>
      <c r="D12" s="15">
        <v>14</v>
      </c>
      <c r="E12" s="15">
        <v>1</v>
      </c>
      <c r="F12" s="15">
        <v>4</v>
      </c>
      <c r="G12" s="15" t="s">
        <v>12</v>
      </c>
      <c r="H12" s="16" t="s">
        <v>50</v>
      </c>
      <c r="I12" s="16" t="s">
        <v>18</v>
      </c>
      <c r="J12" s="16" t="s">
        <v>11</v>
      </c>
      <c r="K12" s="16" t="s">
        <v>13</v>
      </c>
      <c r="L12" s="16" t="s">
        <v>51</v>
      </c>
      <c r="M12" s="16">
        <v>0</v>
      </c>
      <c r="N12" s="17">
        <v>710000</v>
      </c>
      <c r="O12" s="17">
        <v>70000</v>
      </c>
      <c r="P12" s="17">
        <f t="shared" si="0"/>
        <v>780000</v>
      </c>
      <c r="Q12" s="18">
        <f t="shared" si="1"/>
        <v>10985.915492957747</v>
      </c>
      <c r="R12" s="25">
        <f t="shared" si="2"/>
        <v>71</v>
      </c>
      <c r="S12" s="18">
        <v>1250</v>
      </c>
      <c r="T12" s="18">
        <v>40</v>
      </c>
      <c r="U12" s="18">
        <f t="shared" si="3"/>
        <v>1852.0373239436619</v>
      </c>
      <c r="V12" s="19">
        <f t="shared" si="4"/>
        <v>14198.952816901408</v>
      </c>
      <c r="W12" s="19">
        <f t="shared" si="5"/>
        <v>14127.952816901408</v>
      </c>
      <c r="X12" s="19">
        <f t="shared" si="6"/>
        <v>71</v>
      </c>
      <c r="Y12" s="20">
        <v>11800</v>
      </c>
      <c r="Z12" s="20">
        <f t="shared" si="7"/>
        <v>-2398.9528169014084</v>
      </c>
      <c r="AA12" s="20">
        <v>1000</v>
      </c>
      <c r="AB12" s="28">
        <f t="shared" si="8"/>
        <v>12800</v>
      </c>
      <c r="AC12" s="22">
        <v>12450</v>
      </c>
      <c r="AD12" s="22">
        <v>12300</v>
      </c>
      <c r="AE12" s="22">
        <v>11766</v>
      </c>
      <c r="AF12" s="22">
        <v>86</v>
      </c>
    </row>
    <row r="13" spans="1:32" s="16" customFormat="1">
      <c r="A13" s="15">
        <v>12</v>
      </c>
      <c r="B13" s="16" t="s">
        <v>52</v>
      </c>
      <c r="C13" s="15">
        <v>15.7</v>
      </c>
      <c r="D13" s="15">
        <v>14</v>
      </c>
      <c r="E13" s="15">
        <v>0</v>
      </c>
      <c r="F13" s="15">
        <v>4.5</v>
      </c>
      <c r="G13" s="15" t="s">
        <v>12</v>
      </c>
      <c r="H13" s="16" t="s">
        <v>50</v>
      </c>
      <c r="I13" s="16" t="s">
        <v>17</v>
      </c>
      <c r="J13" s="16" t="s">
        <v>11</v>
      </c>
      <c r="K13" s="16" t="s">
        <v>13</v>
      </c>
      <c r="L13" s="16" t="s">
        <v>53</v>
      </c>
      <c r="M13" s="16">
        <v>0</v>
      </c>
      <c r="N13" s="17">
        <v>1190000</v>
      </c>
      <c r="O13" s="17">
        <v>70000</v>
      </c>
      <c r="P13" s="17">
        <f t="shared" si="0"/>
        <v>1260000</v>
      </c>
      <c r="Q13" s="18">
        <f t="shared" si="1"/>
        <v>17746.478873239437</v>
      </c>
      <c r="R13" s="25">
        <f t="shared" si="2"/>
        <v>71</v>
      </c>
      <c r="S13" s="18">
        <v>1250</v>
      </c>
      <c r="T13" s="18">
        <v>40</v>
      </c>
      <c r="U13" s="18">
        <f t="shared" si="3"/>
        <v>2866.1218309859155</v>
      </c>
      <c r="V13" s="19">
        <f t="shared" si="4"/>
        <v>21973.600704225351</v>
      </c>
      <c r="W13" s="19">
        <f t="shared" si="5"/>
        <v>21902.600704225351</v>
      </c>
      <c r="X13" s="19">
        <f t="shared" si="6"/>
        <v>71</v>
      </c>
      <c r="Y13" s="20">
        <v>16500</v>
      </c>
      <c r="Z13" s="20">
        <f t="shared" si="7"/>
        <v>-5473.6007042253514</v>
      </c>
      <c r="AA13" s="20">
        <v>1000</v>
      </c>
      <c r="AB13" s="28">
        <f t="shared" si="8"/>
        <v>17500</v>
      </c>
      <c r="AC13" s="22">
        <v>19350</v>
      </c>
      <c r="AD13" s="22">
        <v>19850</v>
      </c>
      <c r="AE13" s="22">
        <v>19205</v>
      </c>
      <c r="AF13" s="22">
        <v>148</v>
      </c>
    </row>
    <row r="14" spans="1:32" s="16" customFormat="1">
      <c r="A14" s="15">
        <v>13</v>
      </c>
      <c r="B14" s="16" t="s">
        <v>54</v>
      </c>
      <c r="C14" s="15">
        <v>15.2</v>
      </c>
      <c r="D14" s="15">
        <v>14</v>
      </c>
      <c r="E14" s="15">
        <v>0</v>
      </c>
      <c r="F14" s="15">
        <v>4.5</v>
      </c>
      <c r="G14" s="15" t="s">
        <v>12</v>
      </c>
      <c r="H14" s="16" t="s">
        <v>28</v>
      </c>
      <c r="I14" s="16" t="s">
        <v>13</v>
      </c>
      <c r="J14" s="16" t="s">
        <v>11</v>
      </c>
      <c r="K14" s="16" t="s">
        <v>15</v>
      </c>
      <c r="L14" s="16" t="s">
        <v>55</v>
      </c>
      <c r="M14" s="16">
        <v>0</v>
      </c>
      <c r="N14" s="17">
        <v>910000</v>
      </c>
      <c r="O14" s="17">
        <v>70000</v>
      </c>
      <c r="P14" s="17">
        <f t="shared" si="0"/>
        <v>980000</v>
      </c>
      <c r="Q14" s="18">
        <f t="shared" si="1"/>
        <v>13802.816901408451</v>
      </c>
      <c r="R14" s="25">
        <f t="shared" si="2"/>
        <v>71</v>
      </c>
      <c r="S14" s="18">
        <v>1250</v>
      </c>
      <c r="T14" s="18">
        <v>40</v>
      </c>
      <c r="U14" s="18">
        <f t="shared" si="3"/>
        <v>2274.5725352112677</v>
      </c>
      <c r="V14" s="19">
        <f t="shared" si="4"/>
        <v>17438.38943661972</v>
      </c>
      <c r="W14" s="19">
        <f t="shared" si="5"/>
        <v>17367.38943661972</v>
      </c>
      <c r="X14" s="19">
        <f t="shared" si="6"/>
        <v>71</v>
      </c>
      <c r="Y14" s="20">
        <v>14000</v>
      </c>
      <c r="Z14" s="20">
        <f t="shared" si="7"/>
        <v>-3438.3894366197201</v>
      </c>
      <c r="AA14" s="20">
        <v>1000</v>
      </c>
      <c r="AB14" s="28">
        <f t="shared" si="8"/>
        <v>15000</v>
      </c>
      <c r="AC14" s="22">
        <v>15200</v>
      </c>
      <c r="AD14" s="22">
        <v>15100</v>
      </c>
      <c r="AE14" s="22">
        <v>14591</v>
      </c>
      <c r="AF14" s="22">
        <v>60</v>
      </c>
    </row>
    <row r="15" spans="1:32" s="16" customFormat="1">
      <c r="A15" s="15">
        <v>14</v>
      </c>
      <c r="B15" s="16" t="s">
        <v>56</v>
      </c>
      <c r="C15" s="15">
        <v>15.2</v>
      </c>
      <c r="D15" s="15">
        <v>14</v>
      </c>
      <c r="E15" s="15">
        <v>0</v>
      </c>
      <c r="F15" s="15">
        <v>4.5</v>
      </c>
      <c r="G15" s="15" t="s">
        <v>12</v>
      </c>
      <c r="H15" s="16" t="s">
        <v>45</v>
      </c>
      <c r="I15" s="16" t="s">
        <v>13</v>
      </c>
      <c r="J15" s="16" t="s">
        <v>11</v>
      </c>
      <c r="K15" s="16" t="s">
        <v>13</v>
      </c>
      <c r="L15" s="16" t="s">
        <v>57</v>
      </c>
      <c r="M15" s="16">
        <v>0</v>
      </c>
      <c r="N15" s="17">
        <v>890000</v>
      </c>
      <c r="O15" s="17">
        <v>70000</v>
      </c>
      <c r="P15" s="17">
        <f t="shared" si="0"/>
        <v>960000</v>
      </c>
      <c r="Q15" s="18">
        <f t="shared" si="1"/>
        <v>13521.12676056338</v>
      </c>
      <c r="R15" s="25">
        <f t="shared" si="2"/>
        <v>71</v>
      </c>
      <c r="S15" s="18">
        <v>1250</v>
      </c>
      <c r="T15" s="18">
        <v>40</v>
      </c>
      <c r="U15" s="18">
        <f t="shared" si="3"/>
        <v>2232.3190140845068</v>
      </c>
      <c r="V15" s="19">
        <f t="shared" si="4"/>
        <v>17114.445774647887</v>
      </c>
      <c r="W15" s="19">
        <f t="shared" si="5"/>
        <v>17043.445774647887</v>
      </c>
      <c r="X15" s="19">
        <f t="shared" si="6"/>
        <v>71</v>
      </c>
      <c r="Y15" s="20">
        <v>13500</v>
      </c>
      <c r="Z15" s="20">
        <f t="shared" si="7"/>
        <v>-3614.4457746478874</v>
      </c>
      <c r="AA15" s="20">
        <v>1000</v>
      </c>
      <c r="AB15" s="28">
        <f t="shared" si="8"/>
        <v>14500</v>
      </c>
      <c r="AC15" s="22">
        <v>14900</v>
      </c>
      <c r="AD15" s="22">
        <v>14900</v>
      </c>
      <c r="AE15" s="22">
        <v>14405</v>
      </c>
      <c r="AF15" s="22">
        <v>71</v>
      </c>
    </row>
    <row r="16" spans="1:32" s="16" customFormat="1">
      <c r="A16" s="15">
        <v>15</v>
      </c>
      <c r="B16" s="16" t="s">
        <v>58</v>
      </c>
      <c r="C16" s="15">
        <v>15.3</v>
      </c>
      <c r="D16" s="15">
        <v>15</v>
      </c>
      <c r="E16" s="15">
        <v>0</v>
      </c>
      <c r="F16" s="15">
        <v>4.5</v>
      </c>
      <c r="G16" s="15" t="s">
        <v>61</v>
      </c>
      <c r="H16" s="16" t="s">
        <v>22</v>
      </c>
      <c r="I16" s="16" t="s">
        <v>59</v>
      </c>
      <c r="J16" s="16" t="s">
        <v>11</v>
      </c>
      <c r="K16" s="16" t="s">
        <v>13</v>
      </c>
      <c r="L16" s="16" t="s">
        <v>60</v>
      </c>
      <c r="M16" s="16">
        <v>0</v>
      </c>
      <c r="N16" s="17">
        <v>1240000</v>
      </c>
      <c r="O16" s="17">
        <v>70000</v>
      </c>
      <c r="P16" s="17">
        <f t="shared" si="0"/>
        <v>1310000</v>
      </c>
      <c r="Q16" s="18">
        <f t="shared" si="1"/>
        <v>18450.704225352114</v>
      </c>
      <c r="R16" s="25">
        <f t="shared" si="2"/>
        <v>71</v>
      </c>
      <c r="S16" s="18">
        <v>1250</v>
      </c>
      <c r="T16" s="18">
        <v>40</v>
      </c>
      <c r="U16" s="18">
        <f t="shared" si="3"/>
        <v>2971.7556338028171</v>
      </c>
      <c r="V16" s="19">
        <f t="shared" si="4"/>
        <v>22783.459859154929</v>
      </c>
      <c r="W16" s="19">
        <f t="shared" si="5"/>
        <v>22712.459859154929</v>
      </c>
      <c r="X16" s="19">
        <f t="shared" si="6"/>
        <v>71</v>
      </c>
      <c r="Y16" s="20">
        <v>18000</v>
      </c>
      <c r="Z16" s="20">
        <f t="shared" si="7"/>
        <v>-4783.4598591549293</v>
      </c>
      <c r="AA16" s="20">
        <v>1000</v>
      </c>
      <c r="AB16" s="28">
        <f t="shared" si="8"/>
        <v>19000</v>
      </c>
      <c r="AC16" s="22">
        <v>20400</v>
      </c>
      <c r="AD16" s="22">
        <v>20750</v>
      </c>
      <c r="AE16" s="22">
        <v>20070</v>
      </c>
      <c r="AF16" s="22">
        <v>171</v>
      </c>
    </row>
    <row r="17" spans="1:32" s="16" customFormat="1">
      <c r="A17" s="15">
        <v>16</v>
      </c>
      <c r="B17" s="16" t="s">
        <v>62</v>
      </c>
      <c r="C17" s="15">
        <v>15.5</v>
      </c>
      <c r="D17" s="15">
        <v>15</v>
      </c>
      <c r="E17" s="15">
        <v>1</v>
      </c>
      <c r="F17" s="15">
        <v>4.5</v>
      </c>
      <c r="G17" s="15" t="s">
        <v>12</v>
      </c>
      <c r="H17" s="16" t="s">
        <v>22</v>
      </c>
      <c r="I17" s="16" t="s">
        <v>13</v>
      </c>
      <c r="J17" s="16" t="s">
        <v>11</v>
      </c>
      <c r="K17" s="16" t="s">
        <v>13</v>
      </c>
      <c r="L17" s="16" t="s">
        <v>63</v>
      </c>
      <c r="M17" s="16">
        <v>0</v>
      </c>
      <c r="N17" s="17">
        <v>970000</v>
      </c>
      <c r="O17" s="17">
        <v>70000</v>
      </c>
      <c r="P17" s="17">
        <f t="shared" si="0"/>
        <v>1040000</v>
      </c>
      <c r="Q17" s="18">
        <f t="shared" si="1"/>
        <v>14647.887323943662</v>
      </c>
      <c r="R17" s="25">
        <f t="shared" si="2"/>
        <v>71</v>
      </c>
      <c r="S17" s="18">
        <v>1250</v>
      </c>
      <c r="T17" s="18">
        <v>40</v>
      </c>
      <c r="U17" s="18">
        <f t="shared" si="3"/>
        <v>2401.3330985915491</v>
      </c>
      <c r="V17" s="19">
        <f t="shared" si="4"/>
        <v>18410.220422535211</v>
      </c>
      <c r="W17" s="19">
        <f t="shared" si="5"/>
        <v>18339.220422535211</v>
      </c>
      <c r="X17" s="19">
        <f t="shared" si="6"/>
        <v>71</v>
      </c>
      <c r="Y17" s="20">
        <v>18000</v>
      </c>
      <c r="Z17" s="20">
        <f t="shared" si="7"/>
        <v>-410.22042253521067</v>
      </c>
      <c r="AA17" s="20">
        <v>1000</v>
      </c>
      <c r="AB17" s="28">
        <f t="shared" si="8"/>
        <v>19000</v>
      </c>
      <c r="AC17" s="22">
        <v>16050</v>
      </c>
      <c r="AD17" s="22">
        <v>16050</v>
      </c>
      <c r="AE17" s="22">
        <v>15448</v>
      </c>
      <c r="AF17" s="22">
        <v>66</v>
      </c>
    </row>
    <row r="18" spans="1:32" s="16" customFormat="1">
      <c r="A18" s="15">
        <v>17</v>
      </c>
      <c r="B18" s="16" t="s">
        <v>64</v>
      </c>
      <c r="C18" s="15">
        <v>15.1</v>
      </c>
      <c r="D18" s="15">
        <v>15</v>
      </c>
      <c r="E18" s="15">
        <v>1</v>
      </c>
      <c r="F18" s="15">
        <v>4.5</v>
      </c>
      <c r="G18" s="15" t="s">
        <v>61</v>
      </c>
      <c r="H18" s="16" t="s">
        <v>28</v>
      </c>
      <c r="I18" s="16" t="s">
        <v>18</v>
      </c>
      <c r="J18" s="16" t="s">
        <v>11</v>
      </c>
      <c r="K18" s="16" t="s">
        <v>13</v>
      </c>
      <c r="L18" s="16" t="s">
        <v>65</v>
      </c>
      <c r="M18" s="16">
        <v>0</v>
      </c>
      <c r="N18" s="17">
        <v>1100000</v>
      </c>
      <c r="O18" s="17">
        <v>70000</v>
      </c>
      <c r="P18" s="17">
        <f t="shared" si="0"/>
        <v>1170000</v>
      </c>
      <c r="Q18" s="18">
        <f t="shared" si="1"/>
        <v>16478.87323943662</v>
      </c>
      <c r="R18" s="25">
        <f t="shared" si="2"/>
        <v>71</v>
      </c>
      <c r="S18" s="18">
        <v>1250</v>
      </c>
      <c r="T18" s="18">
        <v>40</v>
      </c>
      <c r="U18" s="18">
        <f t="shared" si="3"/>
        <v>2675.980985915493</v>
      </c>
      <c r="V18" s="19">
        <f t="shared" si="4"/>
        <v>20515.854225352112</v>
      </c>
      <c r="W18" s="19">
        <f t="shared" si="5"/>
        <v>20444.854225352112</v>
      </c>
      <c r="X18" s="19">
        <f t="shared" si="6"/>
        <v>71</v>
      </c>
      <c r="Y18" s="20">
        <v>18000</v>
      </c>
      <c r="Z18" s="20">
        <f t="shared" si="7"/>
        <v>-2515.8542253521118</v>
      </c>
      <c r="AA18" s="20">
        <v>1000</v>
      </c>
      <c r="AB18" s="28">
        <f t="shared" si="8"/>
        <v>19000</v>
      </c>
      <c r="AC18" s="22">
        <v>18050</v>
      </c>
      <c r="AD18" s="22">
        <v>19600</v>
      </c>
      <c r="AE18" s="22">
        <v>18955</v>
      </c>
      <c r="AF18" s="22">
        <v>142</v>
      </c>
    </row>
    <row r="19" spans="1:32" s="16" customFormat="1">
      <c r="A19" s="15">
        <v>18</v>
      </c>
      <c r="B19" s="16" t="s">
        <v>66</v>
      </c>
      <c r="C19" s="15">
        <v>15.5</v>
      </c>
      <c r="D19" s="15">
        <v>15</v>
      </c>
      <c r="E19" s="15">
        <v>0</v>
      </c>
      <c r="F19" s="15">
        <v>4</v>
      </c>
      <c r="G19" s="15" t="s">
        <v>12</v>
      </c>
      <c r="H19" s="16" t="s">
        <v>28</v>
      </c>
      <c r="I19" s="16" t="s">
        <v>13</v>
      </c>
      <c r="J19" s="16" t="s">
        <v>11</v>
      </c>
      <c r="K19" s="16" t="s">
        <v>13</v>
      </c>
      <c r="L19" s="16" t="s">
        <v>67</v>
      </c>
      <c r="M19" s="16">
        <v>0</v>
      </c>
      <c r="N19" s="17">
        <v>680000</v>
      </c>
      <c r="O19" s="17">
        <v>70000</v>
      </c>
      <c r="P19" s="17">
        <f t="shared" si="0"/>
        <v>750000</v>
      </c>
      <c r="Q19" s="18">
        <f t="shared" si="1"/>
        <v>10563.380281690141</v>
      </c>
      <c r="R19" s="25">
        <f t="shared" si="2"/>
        <v>71</v>
      </c>
      <c r="S19" s="18">
        <v>1250</v>
      </c>
      <c r="T19" s="18">
        <v>40</v>
      </c>
      <c r="U19" s="18">
        <f t="shared" si="3"/>
        <v>1788.657042253521</v>
      </c>
      <c r="V19" s="19">
        <f t="shared" si="4"/>
        <v>13713.037323943661</v>
      </c>
      <c r="W19" s="19">
        <f t="shared" si="5"/>
        <v>13642.037323943661</v>
      </c>
      <c r="X19" s="19">
        <f t="shared" si="6"/>
        <v>71</v>
      </c>
      <c r="Y19" s="20">
        <v>18000</v>
      </c>
      <c r="Z19" s="20">
        <f t="shared" si="7"/>
        <v>4286.9626760563388</v>
      </c>
      <c r="AA19" s="20">
        <v>1000</v>
      </c>
      <c r="AB19" s="28">
        <f t="shared" si="8"/>
        <v>19000</v>
      </c>
      <c r="AC19" s="22">
        <v>11950</v>
      </c>
      <c r="AD19" s="22">
        <v>12250</v>
      </c>
      <c r="AE19" s="22">
        <v>11683</v>
      </c>
      <c r="AF19" s="22">
        <v>141</v>
      </c>
    </row>
    <row r="20" spans="1:32" s="16" customFormat="1">
      <c r="A20" s="15">
        <v>19</v>
      </c>
      <c r="B20" s="16" t="s">
        <v>68</v>
      </c>
      <c r="C20" s="15">
        <v>15.8</v>
      </c>
      <c r="D20" s="15">
        <v>15</v>
      </c>
      <c r="E20" s="15">
        <v>0</v>
      </c>
      <c r="F20" s="15">
        <v>4</v>
      </c>
      <c r="G20" s="15" t="s">
        <v>12</v>
      </c>
      <c r="H20" s="16" t="s">
        <v>22</v>
      </c>
      <c r="I20" s="16" t="s">
        <v>13</v>
      </c>
      <c r="J20" s="16" t="s">
        <v>11</v>
      </c>
      <c r="K20" s="16" t="s">
        <v>13</v>
      </c>
      <c r="L20" s="16" t="s">
        <v>69</v>
      </c>
      <c r="M20" s="16">
        <v>0</v>
      </c>
      <c r="N20" s="17">
        <v>1000000</v>
      </c>
      <c r="O20" s="17">
        <v>70000</v>
      </c>
      <c r="P20" s="17">
        <f t="shared" si="0"/>
        <v>1070000</v>
      </c>
      <c r="Q20" s="18">
        <f t="shared" si="1"/>
        <v>15070.422535211268</v>
      </c>
      <c r="R20" s="25">
        <f t="shared" si="2"/>
        <v>71</v>
      </c>
      <c r="S20" s="18">
        <v>1250</v>
      </c>
      <c r="T20" s="18">
        <v>40</v>
      </c>
      <c r="U20" s="18">
        <f t="shared" si="3"/>
        <v>2464.7133802816902</v>
      </c>
      <c r="V20" s="19">
        <f t="shared" si="4"/>
        <v>18896.13591549296</v>
      </c>
      <c r="W20" s="19">
        <f t="shared" si="5"/>
        <v>18825.13591549296</v>
      </c>
      <c r="X20" s="19">
        <f t="shared" si="6"/>
        <v>71</v>
      </c>
      <c r="Y20" s="20">
        <v>18000</v>
      </c>
      <c r="Z20" s="20">
        <f t="shared" si="7"/>
        <v>-896.13591549295961</v>
      </c>
      <c r="AA20" s="20">
        <v>1000</v>
      </c>
      <c r="AB20" s="28">
        <f t="shared" si="8"/>
        <v>19000</v>
      </c>
      <c r="AC20" s="22">
        <v>16650</v>
      </c>
      <c r="AD20" s="22">
        <v>17050</v>
      </c>
      <c r="AE20" s="22">
        <v>16312</v>
      </c>
      <c r="AF20" s="22">
        <v>142</v>
      </c>
    </row>
    <row r="21" spans="1:32" s="16" customFormat="1">
      <c r="A21" s="15">
        <v>20</v>
      </c>
      <c r="B21" s="16" t="s">
        <v>70</v>
      </c>
      <c r="C21" s="15">
        <v>16.100000000000001</v>
      </c>
      <c r="D21" s="15">
        <v>15</v>
      </c>
      <c r="E21" s="15">
        <v>0</v>
      </c>
      <c r="F21" s="15">
        <v>4.5</v>
      </c>
      <c r="G21" s="15" t="s">
        <v>61</v>
      </c>
      <c r="H21" s="16" t="s">
        <v>22</v>
      </c>
      <c r="I21" s="16" t="s">
        <v>38</v>
      </c>
      <c r="J21" s="16" t="s">
        <v>11</v>
      </c>
      <c r="K21" s="16" t="s">
        <v>15</v>
      </c>
      <c r="L21" s="16" t="s">
        <v>71</v>
      </c>
      <c r="M21" s="16">
        <v>0</v>
      </c>
      <c r="N21" s="17">
        <v>1630000</v>
      </c>
      <c r="O21" s="17">
        <v>70000</v>
      </c>
      <c r="P21" s="17">
        <f t="shared" si="0"/>
        <v>1700000</v>
      </c>
      <c r="Q21" s="18">
        <f t="shared" si="1"/>
        <v>23943.661971830985</v>
      </c>
      <c r="R21" s="25">
        <f t="shared" si="2"/>
        <v>71</v>
      </c>
      <c r="S21" s="18">
        <v>1250</v>
      </c>
      <c r="T21" s="18">
        <v>40</v>
      </c>
      <c r="U21" s="18">
        <f t="shared" si="3"/>
        <v>3795.6992957746475</v>
      </c>
      <c r="V21" s="19">
        <f t="shared" si="4"/>
        <v>29100.361267605633</v>
      </c>
      <c r="W21" s="19">
        <f t="shared" si="5"/>
        <v>29029.361267605633</v>
      </c>
      <c r="X21" s="19">
        <f t="shared" si="6"/>
        <v>71</v>
      </c>
      <c r="Y21" s="20">
        <v>20000</v>
      </c>
      <c r="Z21" s="20">
        <f t="shared" si="7"/>
        <v>-9100.3612676056327</v>
      </c>
      <c r="AA21" s="20">
        <v>1000</v>
      </c>
      <c r="AB21" s="28">
        <f t="shared" si="8"/>
        <v>21000</v>
      </c>
      <c r="AC21" s="22">
        <v>25750</v>
      </c>
      <c r="AD21" s="22">
        <v>26350</v>
      </c>
      <c r="AE21" s="22">
        <v>25524</v>
      </c>
      <c r="AF21" s="22">
        <v>161</v>
      </c>
    </row>
    <row r="22" spans="1:32" s="16" customFormat="1">
      <c r="A22" s="15">
        <v>21</v>
      </c>
      <c r="B22" s="16" t="s">
        <v>72</v>
      </c>
      <c r="C22" s="15">
        <v>16.2</v>
      </c>
      <c r="D22" s="15">
        <v>15</v>
      </c>
      <c r="E22" s="15">
        <v>1</v>
      </c>
      <c r="F22" s="15">
        <v>4.5</v>
      </c>
      <c r="G22" s="15" t="s">
        <v>12</v>
      </c>
      <c r="H22" s="16" t="s">
        <v>73</v>
      </c>
      <c r="I22" s="16" t="s">
        <v>18</v>
      </c>
      <c r="J22" s="16" t="s">
        <v>11</v>
      </c>
      <c r="K22" s="16" t="s">
        <v>13</v>
      </c>
      <c r="L22" s="16" t="s">
        <v>74</v>
      </c>
      <c r="M22" s="16">
        <v>0</v>
      </c>
      <c r="N22" s="17">
        <v>1250000</v>
      </c>
      <c r="O22" s="17">
        <v>70000</v>
      </c>
      <c r="P22" s="17">
        <f t="shared" si="0"/>
        <v>1320000</v>
      </c>
      <c r="Q22" s="18">
        <f t="shared" si="1"/>
        <v>18591.549295774646</v>
      </c>
      <c r="R22" s="25">
        <f t="shared" si="2"/>
        <v>71</v>
      </c>
      <c r="S22" s="18">
        <v>1250</v>
      </c>
      <c r="T22" s="18">
        <v>40</v>
      </c>
      <c r="U22" s="18">
        <f t="shared" si="3"/>
        <v>2992.8823943661969</v>
      </c>
      <c r="V22" s="19">
        <f t="shared" si="4"/>
        <v>22945.431690140842</v>
      </c>
      <c r="W22" s="19">
        <f t="shared" si="5"/>
        <v>22874.431690140842</v>
      </c>
      <c r="X22" s="19">
        <f t="shared" si="6"/>
        <v>71</v>
      </c>
      <c r="Y22" s="20">
        <v>19500</v>
      </c>
      <c r="Z22" s="20">
        <f t="shared" si="7"/>
        <v>-3445.431690140842</v>
      </c>
      <c r="AA22" s="20">
        <v>1000</v>
      </c>
      <c r="AB22" s="28">
        <f t="shared" si="8"/>
        <v>20500</v>
      </c>
      <c r="AC22" s="22">
        <v>20200</v>
      </c>
      <c r="AD22" s="22">
        <v>20050</v>
      </c>
      <c r="AE22" s="22">
        <v>19313</v>
      </c>
      <c r="AF22" s="22">
        <v>65</v>
      </c>
    </row>
    <row r="23" spans="1:32" s="16" customFormat="1">
      <c r="A23" s="15">
        <v>22</v>
      </c>
      <c r="B23" s="16" t="s">
        <v>75</v>
      </c>
      <c r="C23" s="15">
        <v>16.100000000000001</v>
      </c>
      <c r="D23" s="15">
        <v>15</v>
      </c>
      <c r="E23" s="15">
        <v>0</v>
      </c>
      <c r="F23" s="15">
        <v>4.5</v>
      </c>
      <c r="G23" s="15" t="s">
        <v>12</v>
      </c>
      <c r="H23" s="16" t="s">
        <v>76</v>
      </c>
      <c r="I23" s="16" t="s">
        <v>20</v>
      </c>
      <c r="J23" s="16" t="s">
        <v>11</v>
      </c>
      <c r="K23" s="16" t="s">
        <v>13</v>
      </c>
      <c r="L23" s="16" t="s">
        <v>77</v>
      </c>
      <c r="M23" s="16">
        <v>0</v>
      </c>
      <c r="N23" s="17">
        <v>1490000</v>
      </c>
      <c r="O23" s="17">
        <v>70000</v>
      </c>
      <c r="P23" s="17">
        <f t="shared" si="0"/>
        <v>1560000</v>
      </c>
      <c r="Q23" s="18">
        <f t="shared" si="1"/>
        <v>21971.830985915494</v>
      </c>
      <c r="R23" s="25">
        <f t="shared" si="2"/>
        <v>71</v>
      </c>
      <c r="S23" s="18">
        <v>1250</v>
      </c>
      <c r="T23" s="18">
        <v>40</v>
      </c>
      <c r="U23" s="18">
        <f t="shared" si="3"/>
        <v>3499.9246478873242</v>
      </c>
      <c r="V23" s="19">
        <f t="shared" si="4"/>
        <v>26832.755633802819</v>
      </c>
      <c r="W23" s="19">
        <f t="shared" si="5"/>
        <v>26761.755633802819</v>
      </c>
      <c r="X23" s="19">
        <f t="shared" si="6"/>
        <v>71</v>
      </c>
      <c r="Y23" s="20">
        <v>20000</v>
      </c>
      <c r="Z23" s="20">
        <f t="shared" si="7"/>
        <v>-6832.7556338028189</v>
      </c>
      <c r="AA23" s="20">
        <v>1000</v>
      </c>
      <c r="AB23" s="28">
        <f t="shared" si="8"/>
        <v>21000</v>
      </c>
      <c r="AC23" s="22">
        <v>23700</v>
      </c>
      <c r="AD23" s="22">
        <v>25750</v>
      </c>
      <c r="AE23" s="22">
        <v>25021</v>
      </c>
      <c r="AF23" s="22">
        <v>165</v>
      </c>
    </row>
    <row r="24" spans="1:32" s="16" customFormat="1">
      <c r="A24" s="15">
        <v>23</v>
      </c>
      <c r="B24" s="16" t="s">
        <v>78</v>
      </c>
      <c r="C24" s="15">
        <v>16.100000000000001</v>
      </c>
      <c r="D24" s="15">
        <v>15</v>
      </c>
      <c r="E24" s="15">
        <v>0</v>
      </c>
      <c r="F24" s="15">
        <v>4.5</v>
      </c>
      <c r="G24" s="15" t="s">
        <v>61</v>
      </c>
      <c r="H24" s="16" t="s">
        <v>28</v>
      </c>
      <c r="I24" s="16" t="s">
        <v>79</v>
      </c>
      <c r="J24" s="16" t="s">
        <v>11</v>
      </c>
      <c r="K24" s="16" t="s">
        <v>13</v>
      </c>
      <c r="L24" s="16" t="s">
        <v>80</v>
      </c>
      <c r="M24" s="16">
        <v>0</v>
      </c>
      <c r="N24" s="17">
        <v>1400000</v>
      </c>
      <c r="O24" s="17">
        <v>70000</v>
      </c>
      <c r="P24" s="17">
        <f t="shared" si="0"/>
        <v>1470000</v>
      </c>
      <c r="Q24" s="18">
        <f t="shared" si="1"/>
        <v>20704.225352112677</v>
      </c>
      <c r="R24" s="25">
        <f t="shared" si="2"/>
        <v>71</v>
      </c>
      <c r="S24" s="18">
        <v>1250</v>
      </c>
      <c r="T24" s="18">
        <v>40</v>
      </c>
      <c r="U24" s="18">
        <f t="shared" si="3"/>
        <v>3309.7838028169012</v>
      </c>
      <c r="V24" s="19">
        <f t="shared" si="4"/>
        <v>25375.009154929579</v>
      </c>
      <c r="W24" s="19">
        <f t="shared" si="5"/>
        <v>25304.009154929579</v>
      </c>
      <c r="X24" s="19">
        <f t="shared" si="6"/>
        <v>71</v>
      </c>
      <c r="Y24" s="20">
        <v>19500</v>
      </c>
      <c r="Z24" s="20">
        <f t="shared" si="7"/>
        <v>-5875.0091549295794</v>
      </c>
      <c r="AA24" s="20">
        <v>1000</v>
      </c>
      <c r="AB24" s="28">
        <f t="shared" si="8"/>
        <v>20500</v>
      </c>
      <c r="AC24" s="22">
        <v>22300</v>
      </c>
      <c r="AD24" s="22">
        <v>21250</v>
      </c>
      <c r="AE24" s="22">
        <v>20613</v>
      </c>
      <c r="AF24" s="22">
        <v>156</v>
      </c>
    </row>
    <row r="25" spans="1:32" s="16" customFormat="1">
      <c r="A25" s="15">
        <v>24</v>
      </c>
      <c r="B25" s="16" t="s">
        <v>81</v>
      </c>
      <c r="C25" s="15">
        <v>16.100000000000001</v>
      </c>
      <c r="D25" s="15">
        <v>15</v>
      </c>
      <c r="E25" s="15">
        <v>0</v>
      </c>
      <c r="F25" s="15">
        <v>4.5</v>
      </c>
      <c r="G25" s="15" t="s">
        <v>12</v>
      </c>
      <c r="H25" s="16" t="s">
        <v>82</v>
      </c>
      <c r="I25" s="16" t="s">
        <v>38</v>
      </c>
      <c r="J25" s="16" t="s">
        <v>11</v>
      </c>
      <c r="K25" s="16" t="s">
        <v>13</v>
      </c>
      <c r="L25" s="16" t="s">
        <v>83</v>
      </c>
      <c r="M25" s="16">
        <v>0</v>
      </c>
      <c r="N25" s="17">
        <v>1250000</v>
      </c>
      <c r="O25" s="17">
        <v>70000</v>
      </c>
      <c r="P25" s="17">
        <f t="shared" si="0"/>
        <v>1320000</v>
      </c>
      <c r="Q25" s="18">
        <f t="shared" si="1"/>
        <v>18591.549295774646</v>
      </c>
      <c r="R25" s="25">
        <f t="shared" si="2"/>
        <v>71</v>
      </c>
      <c r="S25" s="18">
        <v>1250</v>
      </c>
      <c r="T25" s="18">
        <v>40</v>
      </c>
      <c r="U25" s="18">
        <f t="shared" si="3"/>
        <v>2992.8823943661969</v>
      </c>
      <c r="V25" s="19">
        <f t="shared" si="4"/>
        <v>22945.431690140842</v>
      </c>
      <c r="W25" s="19">
        <f t="shared" si="5"/>
        <v>22874.431690140842</v>
      </c>
      <c r="X25" s="19">
        <f t="shared" si="6"/>
        <v>71</v>
      </c>
      <c r="Y25" s="20">
        <v>18000</v>
      </c>
      <c r="Z25" s="20">
        <f t="shared" si="7"/>
        <v>-4945.431690140842</v>
      </c>
      <c r="AA25" s="20">
        <v>1000</v>
      </c>
      <c r="AB25" s="28">
        <f t="shared" si="8"/>
        <v>19000</v>
      </c>
      <c r="AC25" s="22">
        <v>20350</v>
      </c>
      <c r="AD25" s="22">
        <v>20400</v>
      </c>
      <c r="AE25" s="22">
        <v>19727</v>
      </c>
      <c r="AF25" s="22">
        <v>147</v>
      </c>
    </row>
    <row r="26" spans="1:32" s="16" customFormat="1">
      <c r="A26" s="15">
        <v>25</v>
      </c>
      <c r="B26" s="16" t="s">
        <v>84</v>
      </c>
      <c r="C26" s="15">
        <v>16.2</v>
      </c>
      <c r="D26" s="15">
        <v>15</v>
      </c>
      <c r="E26" s="15">
        <v>0</v>
      </c>
      <c r="F26" s="15">
        <v>4.5</v>
      </c>
      <c r="G26" s="15" t="s">
        <v>61</v>
      </c>
      <c r="H26" s="16" t="s">
        <v>85</v>
      </c>
      <c r="I26" s="16" t="s">
        <v>13</v>
      </c>
      <c r="J26" s="16" t="s">
        <v>11</v>
      </c>
      <c r="K26" s="16" t="s">
        <v>13</v>
      </c>
      <c r="L26" s="16" t="s">
        <v>86</v>
      </c>
      <c r="M26" s="16">
        <v>0</v>
      </c>
      <c r="N26" s="17">
        <v>1410000</v>
      </c>
      <c r="O26" s="17">
        <v>70000</v>
      </c>
      <c r="P26" s="17">
        <f t="shared" si="0"/>
        <v>1480000</v>
      </c>
      <c r="Q26" s="18">
        <f t="shared" si="1"/>
        <v>20845.070422535213</v>
      </c>
      <c r="R26" s="25">
        <f t="shared" si="2"/>
        <v>71</v>
      </c>
      <c r="S26" s="18">
        <v>1250</v>
      </c>
      <c r="T26" s="18">
        <v>40</v>
      </c>
      <c r="U26" s="18">
        <f t="shared" si="3"/>
        <v>3330.9105633802819</v>
      </c>
      <c r="V26" s="19">
        <f t="shared" si="4"/>
        <v>25536.980985915496</v>
      </c>
      <c r="W26" s="19">
        <f t="shared" si="5"/>
        <v>25465.980985915496</v>
      </c>
      <c r="X26" s="19">
        <f t="shared" si="6"/>
        <v>71</v>
      </c>
      <c r="Y26" s="20">
        <v>16500</v>
      </c>
      <c r="Z26" s="20">
        <f t="shared" si="7"/>
        <v>-9036.9809859154957</v>
      </c>
      <c r="AA26" s="20">
        <v>1000</v>
      </c>
      <c r="AB26" s="28">
        <f t="shared" si="8"/>
        <v>17500</v>
      </c>
      <c r="AC26" s="22">
        <v>22650</v>
      </c>
      <c r="AD26" s="22">
        <v>22250</v>
      </c>
      <c r="AE26" s="22">
        <v>21584</v>
      </c>
      <c r="AF26" s="22">
        <v>161</v>
      </c>
    </row>
    <row r="27" spans="1:32" s="16" customFormat="1">
      <c r="A27" s="15">
        <v>26</v>
      </c>
      <c r="B27" s="16" t="s">
        <v>87</v>
      </c>
      <c r="C27" s="15">
        <v>16.2</v>
      </c>
      <c r="D27" s="15">
        <v>15</v>
      </c>
      <c r="E27" s="15">
        <v>0</v>
      </c>
      <c r="F27" s="15">
        <v>4.5</v>
      </c>
      <c r="G27" s="15" t="s">
        <v>12</v>
      </c>
      <c r="H27" s="16" t="s">
        <v>88</v>
      </c>
      <c r="I27" s="16" t="s">
        <v>17</v>
      </c>
      <c r="J27" s="16" t="s">
        <v>11</v>
      </c>
      <c r="K27" s="16" t="s">
        <v>13</v>
      </c>
      <c r="L27" s="16" t="s">
        <v>89</v>
      </c>
      <c r="M27" s="16">
        <v>0</v>
      </c>
      <c r="N27" s="17">
        <v>1300000</v>
      </c>
      <c r="O27" s="17">
        <v>70000</v>
      </c>
      <c r="P27" s="17">
        <f t="shared" si="0"/>
        <v>1370000</v>
      </c>
      <c r="Q27" s="18">
        <f t="shared" si="1"/>
        <v>19295.774647887323</v>
      </c>
      <c r="R27" s="25">
        <f t="shared" si="2"/>
        <v>71</v>
      </c>
      <c r="S27" s="18">
        <v>1250</v>
      </c>
      <c r="T27" s="18">
        <v>40</v>
      </c>
      <c r="U27" s="18">
        <f t="shared" si="3"/>
        <v>3098.5161971830985</v>
      </c>
      <c r="V27" s="19">
        <f t="shared" si="4"/>
        <v>23755.29084507042</v>
      </c>
      <c r="W27" s="19">
        <f t="shared" si="5"/>
        <v>23684.29084507042</v>
      </c>
      <c r="X27" s="19">
        <f t="shared" si="6"/>
        <v>71</v>
      </c>
      <c r="Y27" s="20">
        <v>17500</v>
      </c>
      <c r="Z27" s="20">
        <f t="shared" si="7"/>
        <v>-6255.2908450704199</v>
      </c>
      <c r="AA27" s="20">
        <v>1000</v>
      </c>
      <c r="AB27" s="28">
        <f t="shared" si="8"/>
        <v>18500</v>
      </c>
      <c r="AC27" s="22">
        <v>20900</v>
      </c>
      <c r="AD27" s="22">
        <v>20800</v>
      </c>
      <c r="AE27" s="22">
        <v>20191</v>
      </c>
      <c r="AF27" s="22">
        <v>85</v>
      </c>
    </row>
    <row r="28" spans="1:32" s="16" customFormat="1">
      <c r="A28" s="15">
        <v>27</v>
      </c>
      <c r="B28" s="16" t="s">
        <v>90</v>
      </c>
      <c r="C28" s="15">
        <v>16.3</v>
      </c>
      <c r="D28" s="15">
        <v>16</v>
      </c>
      <c r="E28" s="15">
        <v>0</v>
      </c>
      <c r="F28" s="15">
        <v>4.5</v>
      </c>
      <c r="G28" s="15" t="s">
        <v>61</v>
      </c>
      <c r="H28" s="16" t="s">
        <v>28</v>
      </c>
      <c r="I28" s="16" t="s">
        <v>13</v>
      </c>
      <c r="J28" s="16" t="s">
        <v>11</v>
      </c>
      <c r="K28" s="16" t="s">
        <v>13</v>
      </c>
      <c r="L28" s="16" t="s">
        <v>91</v>
      </c>
      <c r="M28" s="16">
        <v>0</v>
      </c>
      <c r="N28" s="17">
        <v>1390000</v>
      </c>
      <c r="O28" s="17">
        <v>70000</v>
      </c>
      <c r="P28" s="17">
        <f t="shared" si="0"/>
        <v>1460000</v>
      </c>
      <c r="Q28" s="18">
        <f t="shared" si="1"/>
        <v>20563.380281690141</v>
      </c>
      <c r="R28" s="25">
        <f t="shared" si="2"/>
        <v>71</v>
      </c>
      <c r="S28" s="18">
        <v>1250</v>
      </c>
      <c r="T28" s="18">
        <v>40</v>
      </c>
      <c r="U28" s="18">
        <f t="shared" si="3"/>
        <v>3288.657042253521</v>
      </c>
      <c r="V28" s="19">
        <f t="shared" si="4"/>
        <v>25213.037323943663</v>
      </c>
      <c r="W28" s="19">
        <f t="shared" si="5"/>
        <v>25142.037323943663</v>
      </c>
      <c r="X28" s="19">
        <f t="shared" si="6"/>
        <v>71</v>
      </c>
      <c r="Y28" s="20">
        <v>21500</v>
      </c>
      <c r="Z28" s="20">
        <f t="shared" si="7"/>
        <v>-3713.0373239436631</v>
      </c>
      <c r="AA28" s="20">
        <v>1000</v>
      </c>
      <c r="AB28" s="28">
        <f t="shared" si="8"/>
        <v>22500</v>
      </c>
      <c r="AC28" s="22">
        <v>22150</v>
      </c>
      <c r="AD28" s="22">
        <v>21050</v>
      </c>
      <c r="AE28" s="22">
        <v>20398</v>
      </c>
      <c r="AF28" s="22">
        <v>156</v>
      </c>
    </row>
    <row r="29" spans="1:32" s="16" customFormat="1">
      <c r="A29" s="15">
        <v>28</v>
      </c>
      <c r="B29" s="16" t="s">
        <v>92</v>
      </c>
      <c r="C29" s="15">
        <v>16.2</v>
      </c>
      <c r="D29" s="15">
        <v>16</v>
      </c>
      <c r="E29" s="15">
        <v>0</v>
      </c>
      <c r="F29" s="15">
        <v>4.5</v>
      </c>
      <c r="G29" s="15" t="s">
        <v>12</v>
      </c>
      <c r="H29" s="16" t="s">
        <v>28</v>
      </c>
      <c r="I29" s="16" t="s">
        <v>79</v>
      </c>
      <c r="J29" s="16" t="s">
        <v>11</v>
      </c>
      <c r="K29" s="16" t="s">
        <v>13</v>
      </c>
      <c r="L29" s="16" t="s">
        <v>93</v>
      </c>
      <c r="M29" s="16">
        <v>0</v>
      </c>
      <c r="N29" s="17">
        <v>1610000</v>
      </c>
      <c r="O29" s="17">
        <v>70000</v>
      </c>
      <c r="P29" s="17">
        <f t="shared" si="0"/>
        <v>1680000</v>
      </c>
      <c r="Q29" s="18">
        <f t="shared" si="1"/>
        <v>23661.971830985916</v>
      </c>
      <c r="R29" s="25">
        <f t="shared" si="2"/>
        <v>71</v>
      </c>
      <c r="S29" s="18">
        <v>1250</v>
      </c>
      <c r="T29" s="18">
        <v>40</v>
      </c>
      <c r="U29" s="18">
        <f t="shared" si="3"/>
        <v>3753.4457746478874</v>
      </c>
      <c r="V29" s="19">
        <f t="shared" si="4"/>
        <v>28776.417605633804</v>
      </c>
      <c r="W29" s="19">
        <f t="shared" si="5"/>
        <v>28705.417605633804</v>
      </c>
      <c r="X29" s="19">
        <f t="shared" si="6"/>
        <v>71</v>
      </c>
      <c r="Y29" s="20">
        <v>19500</v>
      </c>
      <c r="Z29" s="20">
        <f t="shared" si="7"/>
        <v>-9276.4176056338038</v>
      </c>
      <c r="AA29" s="20">
        <v>1000</v>
      </c>
      <c r="AB29" s="28">
        <f t="shared" si="8"/>
        <v>20500</v>
      </c>
      <c r="AC29" s="22">
        <v>25450</v>
      </c>
      <c r="AD29" s="22">
        <v>25050</v>
      </c>
      <c r="AE29" s="22">
        <v>24256</v>
      </c>
      <c r="AF29" s="22">
        <v>142</v>
      </c>
    </row>
    <row r="30" spans="1:32" s="16" customFormat="1">
      <c r="A30" s="15">
        <v>29</v>
      </c>
      <c r="B30" s="16" t="s">
        <v>94</v>
      </c>
      <c r="C30" s="15">
        <v>16.3</v>
      </c>
      <c r="D30" s="15">
        <v>15</v>
      </c>
      <c r="E30" s="15">
        <v>0</v>
      </c>
      <c r="F30" s="15">
        <v>5</v>
      </c>
      <c r="G30" s="15" t="s">
        <v>61</v>
      </c>
      <c r="H30" s="16" t="s">
        <v>73</v>
      </c>
      <c r="I30" s="16" t="s">
        <v>17</v>
      </c>
      <c r="J30" s="16" t="s">
        <v>11</v>
      </c>
      <c r="K30" s="16" t="s">
        <v>13</v>
      </c>
      <c r="L30" s="16" t="s">
        <v>95</v>
      </c>
      <c r="M30" s="16">
        <v>0</v>
      </c>
      <c r="N30" s="17">
        <v>1490000</v>
      </c>
      <c r="O30" s="17">
        <v>70000</v>
      </c>
      <c r="P30" s="17">
        <f t="shared" si="0"/>
        <v>1560000</v>
      </c>
      <c r="Q30" s="18">
        <f t="shared" si="1"/>
        <v>21971.830985915494</v>
      </c>
      <c r="R30" s="25">
        <f t="shared" si="2"/>
        <v>71</v>
      </c>
      <c r="S30" s="18">
        <v>1250</v>
      </c>
      <c r="T30" s="18">
        <v>40</v>
      </c>
      <c r="U30" s="18">
        <f t="shared" si="3"/>
        <v>3499.9246478873242</v>
      </c>
      <c r="V30" s="19">
        <f t="shared" si="4"/>
        <v>26832.755633802819</v>
      </c>
      <c r="W30" s="19">
        <f t="shared" si="5"/>
        <v>26761.755633802819</v>
      </c>
      <c r="X30" s="19">
        <f t="shared" si="6"/>
        <v>71</v>
      </c>
      <c r="Y30" s="20">
        <v>20500</v>
      </c>
      <c r="Z30" s="20">
        <f t="shared" si="7"/>
        <v>-6332.7556338028189</v>
      </c>
      <c r="AA30" s="20">
        <v>1000</v>
      </c>
      <c r="AB30" s="28">
        <f t="shared" si="8"/>
        <v>21500</v>
      </c>
      <c r="AC30" s="22">
        <v>23600</v>
      </c>
      <c r="AD30" s="22">
        <v>23500</v>
      </c>
      <c r="AE30" s="22">
        <v>22842</v>
      </c>
      <c r="AF30" s="22">
        <v>86</v>
      </c>
    </row>
    <row r="31" spans="1:32" s="16" customFormat="1">
      <c r="A31" s="15">
        <v>30</v>
      </c>
      <c r="B31" s="16" t="s">
        <v>96</v>
      </c>
      <c r="C31" s="15">
        <v>16.3</v>
      </c>
      <c r="D31" s="15">
        <v>16</v>
      </c>
      <c r="E31" s="15">
        <v>0</v>
      </c>
      <c r="F31" s="15">
        <v>4.5</v>
      </c>
      <c r="G31" s="15" t="s">
        <v>12</v>
      </c>
      <c r="H31" s="16" t="s">
        <v>97</v>
      </c>
      <c r="I31" s="16" t="s">
        <v>17</v>
      </c>
      <c r="J31" s="16" t="s">
        <v>11</v>
      </c>
      <c r="K31" s="16" t="s">
        <v>13</v>
      </c>
      <c r="L31" s="16" t="s">
        <v>98</v>
      </c>
      <c r="M31" s="16">
        <v>0</v>
      </c>
      <c r="N31" s="17">
        <v>1200000</v>
      </c>
      <c r="O31" s="17">
        <v>70000</v>
      </c>
      <c r="P31" s="17">
        <f t="shared" si="0"/>
        <v>1270000</v>
      </c>
      <c r="Q31" s="18">
        <f t="shared" si="1"/>
        <v>17887.323943661973</v>
      </c>
      <c r="R31" s="25">
        <f t="shared" si="2"/>
        <v>71</v>
      </c>
      <c r="S31" s="18">
        <v>1250</v>
      </c>
      <c r="T31" s="18">
        <v>40</v>
      </c>
      <c r="U31" s="18">
        <f t="shared" si="3"/>
        <v>2887.2485915492957</v>
      </c>
      <c r="V31" s="19">
        <f t="shared" si="4"/>
        <v>22135.572535211268</v>
      </c>
      <c r="W31" s="19">
        <f t="shared" si="5"/>
        <v>22064.572535211268</v>
      </c>
      <c r="X31" s="19">
        <f t="shared" si="6"/>
        <v>71</v>
      </c>
      <c r="Y31" s="20">
        <v>17500</v>
      </c>
      <c r="Z31" s="20">
        <f t="shared" si="7"/>
        <v>-4635.5725352112677</v>
      </c>
      <c r="AA31" s="20">
        <v>1000</v>
      </c>
      <c r="AB31" s="28">
        <f t="shared" si="8"/>
        <v>18500</v>
      </c>
      <c r="AC31" s="22">
        <v>19550</v>
      </c>
      <c r="AD31" s="22">
        <v>20000</v>
      </c>
      <c r="AE31" s="22">
        <v>19391</v>
      </c>
      <c r="AF31" s="22">
        <v>143</v>
      </c>
    </row>
    <row r="32" spans="1:32" s="16" customFormat="1">
      <c r="A32" s="15">
        <v>31</v>
      </c>
      <c r="B32" s="16" t="s">
        <v>99</v>
      </c>
      <c r="C32" s="15">
        <v>16.3</v>
      </c>
      <c r="D32" s="15">
        <v>16</v>
      </c>
      <c r="E32" s="15">
        <v>0</v>
      </c>
      <c r="F32" s="15">
        <v>5</v>
      </c>
      <c r="G32" s="15" t="s">
        <v>12</v>
      </c>
      <c r="H32" s="16" t="s">
        <v>97</v>
      </c>
      <c r="I32" s="16" t="s">
        <v>14</v>
      </c>
      <c r="J32" s="16" t="s">
        <v>11</v>
      </c>
      <c r="K32" s="16" t="s">
        <v>13</v>
      </c>
      <c r="L32" s="16" t="s">
        <v>100</v>
      </c>
      <c r="M32" s="16">
        <v>0</v>
      </c>
      <c r="N32" s="17">
        <v>1180000</v>
      </c>
      <c r="O32" s="17">
        <v>70000</v>
      </c>
      <c r="P32" s="17">
        <f t="shared" si="0"/>
        <v>1250000</v>
      </c>
      <c r="Q32" s="18">
        <f t="shared" si="1"/>
        <v>17605.633802816901</v>
      </c>
      <c r="R32" s="25">
        <f t="shared" si="2"/>
        <v>71</v>
      </c>
      <c r="S32" s="18">
        <v>1250</v>
      </c>
      <c r="T32" s="18">
        <v>40</v>
      </c>
      <c r="U32" s="18">
        <f t="shared" si="3"/>
        <v>2844.9950704225353</v>
      </c>
      <c r="V32" s="19">
        <f t="shared" si="4"/>
        <v>21811.628873239435</v>
      </c>
      <c r="W32" s="19">
        <f t="shared" si="5"/>
        <v>21740.628873239435</v>
      </c>
      <c r="X32" s="19">
        <f t="shared" si="6"/>
        <v>71</v>
      </c>
      <c r="Y32" s="20">
        <v>17500</v>
      </c>
      <c r="Z32" s="20">
        <f t="shared" si="7"/>
        <v>-4311.6288732394351</v>
      </c>
      <c r="AA32" s="20">
        <v>1000</v>
      </c>
      <c r="AB32" s="28">
        <f t="shared" si="8"/>
        <v>18500</v>
      </c>
      <c r="AC32" s="22">
        <v>19250</v>
      </c>
      <c r="AD32" s="22">
        <v>21250</v>
      </c>
      <c r="AE32" s="22">
        <v>20663</v>
      </c>
      <c r="AF32" s="22">
        <v>158</v>
      </c>
    </row>
    <row r="33" spans="1:32" s="16" customFormat="1">
      <c r="A33" s="15">
        <v>32</v>
      </c>
      <c r="B33" s="16" t="s">
        <v>101</v>
      </c>
      <c r="C33" s="15">
        <v>16.600000000000001</v>
      </c>
      <c r="D33" s="15">
        <v>16</v>
      </c>
      <c r="E33" s="15">
        <v>0</v>
      </c>
      <c r="F33" s="15">
        <v>4.5</v>
      </c>
      <c r="G33" s="15" t="s">
        <v>12</v>
      </c>
      <c r="H33" s="16" t="s">
        <v>102</v>
      </c>
      <c r="I33" s="16" t="s">
        <v>17</v>
      </c>
      <c r="J33" s="16" t="s">
        <v>11</v>
      </c>
      <c r="K33" s="16" t="s">
        <v>15</v>
      </c>
      <c r="L33" s="16" t="s">
        <v>103</v>
      </c>
      <c r="M33" s="16">
        <v>0</v>
      </c>
      <c r="N33" s="17">
        <v>1100000</v>
      </c>
      <c r="O33" s="17">
        <v>70000</v>
      </c>
      <c r="P33" s="17">
        <f t="shared" si="0"/>
        <v>1170000</v>
      </c>
      <c r="Q33" s="18">
        <f t="shared" si="1"/>
        <v>16478.87323943662</v>
      </c>
      <c r="R33" s="25">
        <f t="shared" si="2"/>
        <v>71</v>
      </c>
      <c r="S33" s="18">
        <v>1250</v>
      </c>
      <c r="T33" s="18">
        <v>40</v>
      </c>
      <c r="U33" s="18">
        <f t="shared" si="3"/>
        <v>2675.980985915493</v>
      </c>
      <c r="V33" s="19">
        <f t="shared" si="4"/>
        <v>20515.854225352112</v>
      </c>
      <c r="W33" s="19">
        <f t="shared" si="5"/>
        <v>20444.854225352112</v>
      </c>
      <c r="X33" s="19">
        <f t="shared" si="6"/>
        <v>71</v>
      </c>
      <c r="Y33" s="20">
        <v>17000</v>
      </c>
      <c r="Z33" s="20">
        <f t="shared" si="7"/>
        <v>-3515.8542253521118</v>
      </c>
      <c r="AA33" s="20">
        <v>1000</v>
      </c>
      <c r="AB33" s="28">
        <f t="shared" si="8"/>
        <v>18000</v>
      </c>
      <c r="AC33" s="22">
        <v>18200</v>
      </c>
      <c r="AD33" s="22">
        <v>18100</v>
      </c>
      <c r="AE33" s="22">
        <v>17462</v>
      </c>
      <c r="AF33" s="22">
        <v>50</v>
      </c>
    </row>
    <row r="34" spans="1:32" s="16" customFormat="1">
      <c r="A34" s="15">
        <v>33</v>
      </c>
      <c r="B34" s="16" t="s">
        <v>104</v>
      </c>
      <c r="C34" s="15">
        <v>17.100000000000001</v>
      </c>
      <c r="D34" s="15">
        <v>0</v>
      </c>
      <c r="E34" s="15">
        <v>1</v>
      </c>
      <c r="F34" s="15">
        <v>5</v>
      </c>
      <c r="G34" s="15" t="s">
        <v>61</v>
      </c>
      <c r="H34" s="16" t="s">
        <v>105</v>
      </c>
      <c r="I34" s="16" t="s">
        <v>17</v>
      </c>
      <c r="J34" s="16" t="s">
        <v>11</v>
      </c>
      <c r="K34" s="16" t="s">
        <v>19</v>
      </c>
      <c r="L34" s="16" t="s">
        <v>106</v>
      </c>
      <c r="M34" s="16">
        <v>0</v>
      </c>
      <c r="N34" s="17">
        <v>1120000</v>
      </c>
      <c r="O34" s="17">
        <v>70000</v>
      </c>
      <c r="P34" s="17">
        <f t="shared" si="0"/>
        <v>1190000</v>
      </c>
      <c r="Q34" s="18">
        <f t="shared" si="1"/>
        <v>16760.563380281692</v>
      </c>
      <c r="R34" s="25">
        <f t="shared" si="2"/>
        <v>70.999999999999986</v>
      </c>
      <c r="S34" s="18">
        <v>1250</v>
      </c>
      <c r="T34" s="18">
        <v>40</v>
      </c>
      <c r="U34" s="18">
        <f t="shared" si="3"/>
        <v>2718.2345070422539</v>
      </c>
      <c r="V34" s="19">
        <f t="shared" si="4"/>
        <v>20839.797887323944</v>
      </c>
      <c r="W34" s="19">
        <f t="shared" si="5"/>
        <v>20768.797887323944</v>
      </c>
      <c r="X34" s="19">
        <f t="shared" si="6"/>
        <v>71</v>
      </c>
      <c r="Y34" s="20">
        <v>19500</v>
      </c>
      <c r="Z34" s="20">
        <f t="shared" si="7"/>
        <v>-1339.7978873239445</v>
      </c>
      <c r="AA34" s="20">
        <v>1000</v>
      </c>
      <c r="AB34" s="28">
        <f t="shared" si="8"/>
        <v>20500</v>
      </c>
      <c r="AC34" s="22">
        <v>18350</v>
      </c>
      <c r="AD34" s="22">
        <v>18250</v>
      </c>
      <c r="AE34" s="22">
        <v>17584</v>
      </c>
      <c r="AF34" s="22">
        <v>15</v>
      </c>
    </row>
    <row r="35" spans="1:32" s="16" customFormat="1">
      <c r="A35" s="15">
        <v>34</v>
      </c>
      <c r="B35" s="16" t="s">
        <v>107</v>
      </c>
      <c r="C35" s="15">
        <v>17.2</v>
      </c>
      <c r="D35" s="15">
        <v>16</v>
      </c>
      <c r="E35" s="15">
        <v>0</v>
      </c>
      <c r="F35" s="15">
        <v>5</v>
      </c>
      <c r="G35" s="15" t="s">
        <v>61</v>
      </c>
      <c r="H35" s="16" t="s">
        <v>108</v>
      </c>
      <c r="I35" s="16" t="s">
        <v>38</v>
      </c>
      <c r="J35" s="16" t="s">
        <v>11</v>
      </c>
      <c r="K35" s="16" t="s">
        <v>15</v>
      </c>
      <c r="L35" s="16" t="s">
        <v>109</v>
      </c>
      <c r="M35" s="16">
        <v>0</v>
      </c>
      <c r="N35" s="17">
        <v>1450000</v>
      </c>
      <c r="O35" s="17">
        <v>70000</v>
      </c>
      <c r="P35" s="17">
        <f t="shared" si="0"/>
        <v>1520000</v>
      </c>
      <c r="Q35" s="18">
        <f t="shared" si="1"/>
        <v>21408.450704225354</v>
      </c>
      <c r="R35" s="25">
        <f t="shared" si="2"/>
        <v>71</v>
      </c>
      <c r="S35" s="18">
        <v>1250</v>
      </c>
      <c r="T35" s="18">
        <v>40</v>
      </c>
      <c r="U35" s="18">
        <f t="shared" si="3"/>
        <v>3415.4176056338029</v>
      </c>
      <c r="V35" s="19">
        <f t="shared" si="4"/>
        <v>26184.868309859157</v>
      </c>
      <c r="W35" s="19">
        <f t="shared" si="5"/>
        <v>26113.868309859157</v>
      </c>
      <c r="X35" s="19">
        <f t="shared" si="6"/>
        <v>71</v>
      </c>
      <c r="Y35" s="20">
        <v>19500</v>
      </c>
      <c r="Z35" s="20">
        <f t="shared" si="7"/>
        <v>-6684.8683098591573</v>
      </c>
      <c r="AA35" s="20">
        <v>1000</v>
      </c>
      <c r="AB35" s="28">
        <f t="shared" si="8"/>
        <v>20500</v>
      </c>
      <c r="AC35" s="22">
        <v>23050</v>
      </c>
      <c r="AD35" s="22">
        <v>21600</v>
      </c>
      <c r="AE35" s="22">
        <v>20941</v>
      </c>
      <c r="AF35" s="22">
        <v>112</v>
      </c>
    </row>
    <row r="36" spans="1:32" s="16" customFormat="1">
      <c r="A36" s="15">
        <v>35</v>
      </c>
      <c r="B36" s="16" t="s">
        <v>110</v>
      </c>
      <c r="C36" s="15">
        <v>17.5</v>
      </c>
      <c r="D36" s="15">
        <v>17</v>
      </c>
      <c r="E36" s="15">
        <v>0</v>
      </c>
      <c r="F36" s="15">
        <v>4.5</v>
      </c>
      <c r="G36" s="15" t="s">
        <v>12</v>
      </c>
      <c r="H36" s="16" t="s">
        <v>111</v>
      </c>
      <c r="I36" s="16" t="s">
        <v>17</v>
      </c>
      <c r="J36" s="16" t="s">
        <v>11</v>
      </c>
      <c r="K36" s="16" t="s">
        <v>13</v>
      </c>
      <c r="L36" s="16" t="s">
        <v>112</v>
      </c>
      <c r="M36" s="16">
        <v>0</v>
      </c>
      <c r="N36" s="17">
        <v>1490000</v>
      </c>
      <c r="O36" s="17">
        <v>70000</v>
      </c>
      <c r="P36" s="17">
        <f t="shared" si="0"/>
        <v>1560000</v>
      </c>
      <c r="Q36" s="18">
        <f t="shared" si="1"/>
        <v>21971.830985915494</v>
      </c>
      <c r="R36" s="25">
        <f t="shared" si="2"/>
        <v>71</v>
      </c>
      <c r="S36" s="18">
        <v>1250</v>
      </c>
      <c r="T36" s="18">
        <v>40</v>
      </c>
      <c r="U36" s="18">
        <f t="shared" si="3"/>
        <v>3499.9246478873242</v>
      </c>
      <c r="V36" s="19">
        <f t="shared" si="4"/>
        <v>26832.755633802819</v>
      </c>
      <c r="W36" s="19">
        <f t="shared" si="5"/>
        <v>26761.755633802819</v>
      </c>
      <c r="X36" s="19">
        <f t="shared" si="6"/>
        <v>71</v>
      </c>
      <c r="Y36" s="20">
        <v>19500</v>
      </c>
      <c r="Z36" s="20">
        <f t="shared" si="7"/>
        <v>-7332.7556338028189</v>
      </c>
      <c r="AA36" s="20">
        <v>1000</v>
      </c>
      <c r="AB36" s="28">
        <f t="shared" si="8"/>
        <v>20500</v>
      </c>
      <c r="AC36" s="22">
        <v>23600</v>
      </c>
      <c r="AD36" s="22">
        <v>23500</v>
      </c>
      <c r="AE36" s="22">
        <v>22802</v>
      </c>
      <c r="AF36" s="22">
        <v>84</v>
      </c>
    </row>
    <row r="37" spans="1:32" s="16" customFormat="1">
      <c r="A37" s="15">
        <v>36</v>
      </c>
      <c r="B37" s="16" t="s">
        <v>113</v>
      </c>
      <c r="C37" s="15">
        <v>17.8</v>
      </c>
      <c r="D37" s="15">
        <v>17</v>
      </c>
      <c r="E37" s="15">
        <v>0</v>
      </c>
      <c r="F37" s="15">
        <v>4.5</v>
      </c>
      <c r="G37" s="15" t="s">
        <v>12</v>
      </c>
      <c r="H37" s="16" t="s">
        <v>73</v>
      </c>
      <c r="I37" s="16" t="s">
        <v>13</v>
      </c>
      <c r="J37" s="16" t="s">
        <v>11</v>
      </c>
      <c r="K37" s="16" t="s">
        <v>13</v>
      </c>
      <c r="L37" s="16" t="s">
        <v>114</v>
      </c>
      <c r="M37" s="16">
        <v>0</v>
      </c>
      <c r="N37" s="17">
        <v>1500000</v>
      </c>
      <c r="O37" s="17">
        <v>70000</v>
      </c>
      <c r="P37" s="17">
        <f t="shared" si="0"/>
        <v>1570000</v>
      </c>
      <c r="Q37" s="18">
        <f t="shared" si="1"/>
        <v>22112.676056338027</v>
      </c>
      <c r="R37" s="25">
        <f t="shared" si="2"/>
        <v>71</v>
      </c>
      <c r="S37" s="18">
        <v>1250</v>
      </c>
      <c r="T37" s="18">
        <v>40</v>
      </c>
      <c r="U37" s="18">
        <f t="shared" si="3"/>
        <v>3521.051408450704</v>
      </c>
      <c r="V37" s="19">
        <f t="shared" si="4"/>
        <v>26994.727464788732</v>
      </c>
      <c r="W37" s="19">
        <f t="shared" si="5"/>
        <v>26923.727464788732</v>
      </c>
      <c r="X37" s="19">
        <f t="shared" si="6"/>
        <v>71</v>
      </c>
      <c r="Y37" s="20">
        <v>22000</v>
      </c>
      <c r="Z37" s="20">
        <f t="shared" si="7"/>
        <v>-4994.7274647887316</v>
      </c>
      <c r="AA37" s="20">
        <v>1000</v>
      </c>
      <c r="AB37" s="28">
        <f t="shared" si="8"/>
        <v>23000</v>
      </c>
      <c r="AC37" s="22">
        <v>23900</v>
      </c>
      <c r="AD37" s="22">
        <v>23650</v>
      </c>
      <c r="AE37" s="22">
        <v>22952</v>
      </c>
      <c r="AF37" s="22">
        <v>84</v>
      </c>
    </row>
    <row r="38" spans="1:32" s="16" customFormat="1">
      <c r="A38" s="15">
        <v>37</v>
      </c>
      <c r="B38" s="16" t="s">
        <v>117</v>
      </c>
      <c r="C38" s="15">
        <v>11.3</v>
      </c>
      <c r="D38" s="15">
        <v>11</v>
      </c>
      <c r="E38" s="15">
        <v>0</v>
      </c>
      <c r="F38" s="15">
        <v>4.5</v>
      </c>
      <c r="G38" s="15" t="s">
        <v>12</v>
      </c>
      <c r="H38" s="16" t="s">
        <v>22</v>
      </c>
      <c r="I38" s="16" t="s">
        <v>13</v>
      </c>
      <c r="J38" s="16" t="s">
        <v>11</v>
      </c>
      <c r="K38" s="16" t="s">
        <v>15</v>
      </c>
      <c r="L38" s="16" t="s">
        <v>118</v>
      </c>
      <c r="M38" s="16">
        <v>0</v>
      </c>
      <c r="N38" s="17">
        <v>590000</v>
      </c>
      <c r="O38" s="17">
        <v>70000</v>
      </c>
      <c r="P38" s="17">
        <f t="shared" si="0"/>
        <v>660000</v>
      </c>
      <c r="Q38" s="18">
        <f t="shared" si="1"/>
        <v>9295.7746478873232</v>
      </c>
      <c r="R38" s="25">
        <f t="shared" si="2"/>
        <v>71</v>
      </c>
      <c r="S38" s="18">
        <v>1250</v>
      </c>
      <c r="T38" s="18">
        <v>40</v>
      </c>
      <c r="U38" s="18">
        <f t="shared" si="3"/>
        <v>1598.5161971830985</v>
      </c>
      <c r="V38" s="19">
        <f t="shared" si="4"/>
        <v>12255.290845070422</v>
      </c>
      <c r="W38" s="19">
        <f t="shared" si="5"/>
        <v>12184.290845070422</v>
      </c>
      <c r="X38" s="19">
        <f t="shared" si="6"/>
        <v>71</v>
      </c>
      <c r="Y38" s="20">
        <v>9000</v>
      </c>
      <c r="Z38" s="20">
        <f t="shared" si="7"/>
        <v>-3255.2908450704217</v>
      </c>
      <c r="AA38" s="20">
        <v>1000</v>
      </c>
      <c r="AB38" s="28">
        <f t="shared" si="8"/>
        <v>10000</v>
      </c>
      <c r="AC38" s="22">
        <v>10650</v>
      </c>
      <c r="AD38" s="22">
        <v>12400</v>
      </c>
      <c r="AE38" s="22">
        <v>11862</v>
      </c>
      <c r="AF38" s="22">
        <v>154</v>
      </c>
    </row>
    <row r="39" spans="1:32" s="16" customFormat="1">
      <c r="A39" s="15">
        <v>38</v>
      </c>
      <c r="B39" s="16" t="s">
        <v>119</v>
      </c>
      <c r="C39" s="15">
        <v>12.2</v>
      </c>
      <c r="D39" s="15">
        <v>11</v>
      </c>
      <c r="E39" s="15">
        <v>0</v>
      </c>
      <c r="F39" s="15">
        <v>4.5</v>
      </c>
      <c r="G39" s="15" t="s">
        <v>12</v>
      </c>
      <c r="H39" s="16" t="s">
        <v>28</v>
      </c>
      <c r="I39" s="16" t="s">
        <v>115</v>
      </c>
      <c r="J39" s="16" t="s">
        <v>11</v>
      </c>
      <c r="K39" s="16" t="s">
        <v>15</v>
      </c>
      <c r="L39" s="16" t="s">
        <v>120</v>
      </c>
      <c r="M39" s="16">
        <v>0</v>
      </c>
      <c r="N39" s="17">
        <v>570000</v>
      </c>
      <c r="O39" s="17">
        <v>70000</v>
      </c>
      <c r="P39" s="17">
        <f t="shared" si="0"/>
        <v>640000</v>
      </c>
      <c r="Q39" s="18">
        <f t="shared" si="1"/>
        <v>9014.0845070422529</v>
      </c>
      <c r="R39" s="25">
        <f t="shared" si="2"/>
        <v>71</v>
      </c>
      <c r="S39" s="18">
        <v>1250</v>
      </c>
      <c r="T39" s="18">
        <v>40</v>
      </c>
      <c r="U39" s="18">
        <f t="shared" si="3"/>
        <v>1556.2626760563378</v>
      </c>
      <c r="V39" s="19">
        <f t="shared" si="4"/>
        <v>11931.347183098591</v>
      </c>
      <c r="W39" s="19">
        <f t="shared" si="5"/>
        <v>11860.347183098591</v>
      </c>
      <c r="X39" s="19">
        <f t="shared" si="6"/>
        <v>71</v>
      </c>
      <c r="Y39" s="20">
        <v>9500</v>
      </c>
      <c r="Z39" s="20">
        <f t="shared" si="7"/>
        <v>-2431.3471830985909</v>
      </c>
      <c r="AA39" s="20">
        <v>1000</v>
      </c>
      <c r="AB39" s="28">
        <f t="shared" si="8"/>
        <v>10500</v>
      </c>
      <c r="AC39" s="22">
        <v>10350</v>
      </c>
      <c r="AD39" s="22">
        <v>10100</v>
      </c>
      <c r="AE39" s="22">
        <v>9540</v>
      </c>
      <c r="AF39" s="22">
        <v>142</v>
      </c>
    </row>
    <row r="40" spans="1:32" s="16" customFormat="1">
      <c r="A40" s="15">
        <v>39</v>
      </c>
      <c r="B40" s="16" t="s">
        <v>121</v>
      </c>
      <c r="C40" s="15">
        <v>12.5</v>
      </c>
      <c r="D40" s="15">
        <v>12</v>
      </c>
      <c r="E40" s="15">
        <v>0</v>
      </c>
      <c r="F40" s="15">
        <v>4</v>
      </c>
      <c r="G40" s="15" t="s">
        <v>12</v>
      </c>
      <c r="H40" s="16" t="s">
        <v>22</v>
      </c>
      <c r="I40" s="16" t="s">
        <v>13</v>
      </c>
      <c r="J40" s="16" t="s">
        <v>11</v>
      </c>
      <c r="K40" s="16" t="s">
        <v>15</v>
      </c>
      <c r="L40" s="16" t="s">
        <v>122</v>
      </c>
      <c r="M40" s="16">
        <v>0</v>
      </c>
      <c r="N40" s="17">
        <v>590000</v>
      </c>
      <c r="O40" s="17">
        <v>70000</v>
      </c>
      <c r="P40" s="17">
        <f t="shared" si="0"/>
        <v>660000</v>
      </c>
      <c r="Q40" s="18">
        <f t="shared" si="1"/>
        <v>9295.7746478873232</v>
      </c>
      <c r="R40" s="25">
        <f t="shared" si="2"/>
        <v>71</v>
      </c>
      <c r="S40" s="18">
        <v>1250</v>
      </c>
      <c r="T40" s="18">
        <v>40</v>
      </c>
      <c r="U40" s="18">
        <f t="shared" si="3"/>
        <v>1598.5161971830985</v>
      </c>
      <c r="V40" s="19">
        <f t="shared" si="4"/>
        <v>12255.290845070422</v>
      </c>
      <c r="W40" s="19">
        <f t="shared" si="5"/>
        <v>12184.290845070422</v>
      </c>
      <c r="X40" s="19">
        <f t="shared" si="6"/>
        <v>71</v>
      </c>
      <c r="Y40" s="20">
        <v>9500</v>
      </c>
      <c r="Z40" s="20">
        <f t="shared" si="7"/>
        <v>-2755.2908450704217</v>
      </c>
      <c r="AA40" s="20">
        <v>1000</v>
      </c>
      <c r="AB40" s="28">
        <f t="shared" si="8"/>
        <v>10500</v>
      </c>
      <c r="AC40" s="22">
        <v>10650</v>
      </c>
      <c r="AD40" s="22">
        <v>10650</v>
      </c>
      <c r="AE40" s="22">
        <v>10104</v>
      </c>
      <c r="AF40" s="22">
        <v>94</v>
      </c>
    </row>
    <row r="41" spans="1:32" s="16" customFormat="1">
      <c r="A41" s="15">
        <v>40</v>
      </c>
      <c r="B41" s="16" t="s">
        <v>123</v>
      </c>
      <c r="C41" s="15">
        <v>17.100000000000001</v>
      </c>
      <c r="D41" s="15">
        <v>17</v>
      </c>
      <c r="E41" s="15">
        <v>0</v>
      </c>
      <c r="F41" s="15">
        <v>4.5</v>
      </c>
      <c r="G41" s="15" t="s">
        <v>61</v>
      </c>
      <c r="H41" s="16" t="s">
        <v>22</v>
      </c>
      <c r="I41" s="16" t="s">
        <v>116</v>
      </c>
      <c r="J41" s="16" t="s">
        <v>11</v>
      </c>
      <c r="K41" s="16" t="s">
        <v>13</v>
      </c>
      <c r="L41" s="16" t="s">
        <v>124</v>
      </c>
      <c r="M41" s="16">
        <v>0</v>
      </c>
      <c r="N41" s="17">
        <v>2540000</v>
      </c>
      <c r="O41" s="17">
        <v>70000</v>
      </c>
      <c r="P41" s="17">
        <f t="shared" si="0"/>
        <v>2610000</v>
      </c>
      <c r="Q41" s="18">
        <f t="shared" si="1"/>
        <v>36760.563380281688</v>
      </c>
      <c r="R41" s="25">
        <f t="shared" si="2"/>
        <v>71</v>
      </c>
      <c r="S41" s="18">
        <v>1250</v>
      </c>
      <c r="T41" s="18">
        <v>40</v>
      </c>
      <c r="U41" s="18">
        <f t="shared" si="3"/>
        <v>5718.2345070422534</v>
      </c>
      <c r="V41" s="19">
        <f t="shared" si="4"/>
        <v>43839.797887323941</v>
      </c>
      <c r="W41" s="19">
        <f t="shared" si="5"/>
        <v>43768.797887323941</v>
      </c>
      <c r="X41" s="19">
        <f t="shared" si="6"/>
        <v>71</v>
      </c>
      <c r="Y41" s="20">
        <v>36500</v>
      </c>
      <c r="Z41" s="20">
        <f t="shared" si="7"/>
        <v>-7339.7978873239408</v>
      </c>
      <c r="AA41" s="20">
        <v>1000</v>
      </c>
      <c r="AB41" s="28">
        <f t="shared" si="8"/>
        <v>37500</v>
      </c>
      <c r="AC41" s="22">
        <v>38950</v>
      </c>
      <c r="AD41" s="22">
        <v>38950</v>
      </c>
      <c r="AE41" s="22">
        <v>37880</v>
      </c>
      <c r="AF41" s="22">
        <v>143</v>
      </c>
    </row>
    <row r="42" spans="1:32">
      <c r="A42" s="3">
        <v>41</v>
      </c>
      <c r="B42" t="s">
        <v>125</v>
      </c>
      <c r="C42" s="3">
        <v>17.100000000000001</v>
      </c>
      <c r="D42" s="3">
        <v>0</v>
      </c>
      <c r="E42" s="3">
        <v>1</v>
      </c>
      <c r="F42" s="3">
        <v>4.5</v>
      </c>
      <c r="G42" s="3" t="s">
        <v>61</v>
      </c>
      <c r="H42" t="s">
        <v>22</v>
      </c>
      <c r="I42" t="s">
        <v>19</v>
      </c>
      <c r="J42" t="s">
        <v>11</v>
      </c>
      <c r="K42" t="s">
        <v>19</v>
      </c>
      <c r="L42" t="s">
        <v>126</v>
      </c>
      <c r="M42">
        <v>0</v>
      </c>
      <c r="N42" s="2">
        <v>2210000</v>
      </c>
      <c r="O42" s="2">
        <v>70000</v>
      </c>
      <c r="P42" s="2">
        <f t="shared" si="0"/>
        <v>2280000</v>
      </c>
      <c r="Q42" s="4">
        <f t="shared" si="1"/>
        <v>32112.676056338027</v>
      </c>
      <c r="R42" s="25">
        <f t="shared" si="2"/>
        <v>71</v>
      </c>
      <c r="S42" s="4">
        <v>1250</v>
      </c>
      <c r="T42" s="4">
        <v>40</v>
      </c>
      <c r="U42" s="4">
        <f t="shared" si="3"/>
        <v>5021.0514084507031</v>
      </c>
      <c r="V42" s="5">
        <f t="shared" ref="V42" si="9">SUM(Q42:T42)</f>
        <v>33473.676056338023</v>
      </c>
      <c r="W42" s="19">
        <f t="shared" si="5"/>
        <v>38423.727464788724</v>
      </c>
      <c r="X42" s="19">
        <f t="shared" si="6"/>
        <v>-4950.0514084507013</v>
      </c>
      <c r="Y42" s="6">
        <v>35000</v>
      </c>
      <c r="Z42" s="6">
        <f t="shared" si="7"/>
        <v>1526.323943661977</v>
      </c>
      <c r="AA42" s="20"/>
      <c r="AB42" s="28">
        <f t="shared" si="8"/>
        <v>35000</v>
      </c>
      <c r="AC42" s="23">
        <v>34150</v>
      </c>
      <c r="AD42" s="23">
        <v>34000</v>
      </c>
      <c r="AE42" s="23">
        <v>33072</v>
      </c>
      <c r="AF42" s="23">
        <v>3</v>
      </c>
    </row>
    <row r="44" spans="1:32">
      <c r="Y44" s="14" t="s">
        <v>141</v>
      </c>
      <c r="Z44" s="13">
        <f>AVERAGE(Z2:Z43)</f>
        <v>-3727.7763655101326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Orchid Subtrust</cp:lastModifiedBy>
  <dcterms:created xsi:type="dcterms:W3CDTF">2019-05-08T04:32:03Z</dcterms:created>
  <dcterms:modified xsi:type="dcterms:W3CDTF">2019-05-10T09:42:43Z</dcterms:modified>
</cp:coreProperties>
</file>