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hidePivotFieldList="1"/>
  <mc:AlternateContent xmlns:mc="http://schemas.openxmlformats.org/markup-compatibility/2006">
    <mc:Choice Requires="x15">
      <x15ac:absPath xmlns:x15ac="http://schemas.microsoft.com/office/spreadsheetml/2010/11/ac" url="\\PDUsers\Users$\TLSmithi\Documents\"/>
    </mc:Choice>
  </mc:AlternateContent>
  <xr:revisionPtr revIDLastSave="0" documentId="8_{45EE1CE5-A325-4117-BBCF-9279FDCAA4AF}" xr6:coauthVersionLast="47" xr6:coauthVersionMax="47" xr10:uidLastSave="{00000000-0000-0000-0000-000000000000}"/>
  <bookViews>
    <workbookView xWindow="0" yWindow="10500" windowWidth="38410" windowHeight="10500" tabRatio="654" firstSheet="1" activeTab="3" xr2:uid="{00000000-000D-0000-FFFF-FFFF00000000}"/>
  </bookViews>
  <sheets>
    <sheet name="Summary" sheetId="4" state="hidden" r:id="rId1"/>
    <sheet name="Purchase Summary by Auction" sheetId="2" r:id="rId2"/>
    <sheet name="Average Car Cost" sheetId="14" r:id="rId3"/>
    <sheet name="April23" sheetId="15" r:id="rId4"/>
    <sheet name="Mar23" sheetId="11" r:id="rId5"/>
    <sheet name="Feb23" sheetId="10" r:id="rId6"/>
    <sheet name="Jan23" sheetId="8" r:id="rId7"/>
    <sheet name="Nov22" sheetId="6" r:id="rId8"/>
    <sheet name="Oct22" sheetId="1" r:id="rId9"/>
    <sheet name="Repairs" sheetId="3" r:id="rId10"/>
  </sheets>
  <calcPr calcId="191029"/>
  <pivotCaches>
    <pivotCache cacheId="2" r:id="rId11"/>
    <pivotCache cacheId="3" r:id="rId12"/>
    <pivotCache cacheId="4" r:id="rId13"/>
    <pivotCache cacheId="5" r:id="rId14"/>
    <pivotCache cacheId="6" r:id="rId15"/>
    <pivotCache cacheId="7" r:id="rId1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2" l="1"/>
  <c r="D10" i="3"/>
  <c r="I62" i="1"/>
  <c r="I61" i="1"/>
  <c r="H61" i="1"/>
  <c r="G61" i="1"/>
  <c r="F61" i="1"/>
  <c r="I58" i="1"/>
  <c r="H58" i="1"/>
  <c r="G58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39" i="1"/>
  <c r="H39" i="1"/>
  <c r="G39" i="1"/>
  <c r="I36" i="1"/>
  <c r="I35" i="1"/>
  <c r="I34" i="1"/>
  <c r="I33" i="1"/>
  <c r="I32" i="1"/>
  <c r="I31" i="1"/>
  <c r="I30" i="1"/>
  <c r="I29" i="1"/>
  <c r="I25" i="1"/>
  <c r="H25" i="1"/>
  <c r="G25" i="1"/>
  <c r="I18" i="1"/>
  <c r="H18" i="1"/>
  <c r="G18" i="1"/>
  <c r="I15" i="1"/>
  <c r="I14" i="1"/>
  <c r="I13" i="1"/>
  <c r="I12" i="1"/>
  <c r="I11" i="1"/>
  <c r="I10" i="1"/>
  <c r="I9" i="1"/>
  <c r="I8" i="1"/>
  <c r="I7" i="1"/>
  <c r="I6" i="1"/>
  <c r="I5" i="1"/>
  <c r="I4" i="1"/>
  <c r="I95" i="6"/>
  <c r="H95" i="6"/>
  <c r="G95" i="6"/>
  <c r="F95" i="6"/>
  <c r="I86" i="6"/>
  <c r="H86" i="6"/>
  <c r="G86" i="6"/>
  <c r="I61" i="6"/>
  <c r="H61" i="6"/>
  <c r="G61" i="6"/>
  <c r="F61" i="6"/>
  <c r="I22" i="6"/>
  <c r="H22" i="6"/>
  <c r="G22" i="6"/>
  <c r="I15" i="6"/>
  <c r="H15" i="6"/>
  <c r="G15" i="6"/>
  <c r="F15" i="6"/>
  <c r="I39" i="8"/>
  <c r="H39" i="8"/>
  <c r="G39" i="8"/>
  <c r="F39" i="8"/>
  <c r="I37" i="8"/>
  <c r="H37" i="8"/>
  <c r="G37" i="8"/>
  <c r="F37" i="8"/>
  <c r="I33" i="8"/>
  <c r="I29" i="8"/>
  <c r="H29" i="8"/>
  <c r="G29" i="8"/>
  <c r="F29" i="8"/>
  <c r="I28" i="8"/>
  <c r="I27" i="8"/>
  <c r="I26" i="8"/>
  <c r="I25" i="8"/>
  <c r="I24" i="8"/>
  <c r="I23" i="8"/>
  <c r="I22" i="8"/>
  <c r="I21" i="8"/>
  <c r="I20" i="8"/>
  <c r="I19" i="8"/>
  <c r="I18" i="8"/>
  <c r="I17" i="8"/>
  <c r="I13" i="8"/>
  <c r="H13" i="8"/>
  <c r="G13" i="8"/>
  <c r="F13" i="8"/>
  <c r="I12" i="8"/>
  <c r="I11" i="8"/>
  <c r="I10" i="8"/>
  <c r="I6" i="8"/>
  <c r="H6" i="8"/>
  <c r="G6" i="8"/>
  <c r="F6" i="8"/>
  <c r="I5" i="8"/>
  <c r="I4" i="8"/>
  <c r="I3" i="8"/>
  <c r="I43" i="10"/>
  <c r="H43" i="10"/>
  <c r="G43" i="10"/>
  <c r="F43" i="10"/>
  <c r="I41" i="10"/>
  <c r="H41" i="10"/>
  <c r="G41" i="10"/>
  <c r="F41" i="10"/>
  <c r="I39" i="10"/>
  <c r="I38" i="10"/>
  <c r="I34" i="10"/>
  <c r="H34" i="10"/>
  <c r="G34" i="10"/>
  <c r="F34" i="10"/>
  <c r="I33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5" i="10"/>
  <c r="H15" i="10"/>
  <c r="G15" i="10"/>
  <c r="F15" i="10"/>
  <c r="I14" i="10"/>
  <c r="I13" i="10"/>
  <c r="I12" i="10"/>
  <c r="I8" i="10"/>
  <c r="H8" i="10"/>
  <c r="G8" i="10"/>
  <c r="F8" i="10"/>
  <c r="I7" i="10"/>
  <c r="I6" i="10"/>
  <c r="I5" i="10"/>
  <c r="I4" i="10"/>
  <c r="I3" i="10"/>
  <c r="I43" i="11"/>
  <c r="H43" i="11"/>
  <c r="G43" i="11"/>
  <c r="F43" i="11"/>
  <c r="I41" i="11"/>
  <c r="H41" i="11"/>
  <c r="G41" i="11"/>
  <c r="F41" i="11"/>
  <c r="I39" i="11"/>
  <c r="I38" i="11"/>
  <c r="I37" i="11"/>
  <c r="I33" i="11"/>
  <c r="H33" i="11"/>
  <c r="G33" i="11"/>
  <c r="F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5" i="11"/>
  <c r="H15" i="11"/>
  <c r="G15" i="11"/>
  <c r="F15" i="11"/>
  <c r="I13" i="11"/>
  <c r="I12" i="11"/>
  <c r="I8" i="11"/>
  <c r="H8" i="11"/>
  <c r="G8" i="11"/>
  <c r="F8" i="11"/>
  <c r="I6" i="11"/>
  <c r="I5" i="11"/>
  <c r="I4" i="11"/>
  <c r="I3" i="11"/>
  <c r="I73" i="15"/>
  <c r="H73" i="15"/>
  <c r="G73" i="15"/>
  <c r="F73" i="15"/>
  <c r="I71" i="15"/>
  <c r="H71" i="15"/>
  <c r="G71" i="15"/>
  <c r="F71" i="15"/>
  <c r="I69" i="15"/>
  <c r="I68" i="15"/>
  <c r="I67" i="15"/>
  <c r="I66" i="15"/>
  <c r="I65" i="15"/>
  <c r="I64" i="15"/>
  <c r="I63" i="15"/>
  <c r="I59" i="15"/>
  <c r="H59" i="15"/>
  <c r="G59" i="15"/>
  <c r="F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6" i="15"/>
  <c r="H16" i="15"/>
  <c r="G16" i="15"/>
  <c r="F16" i="15"/>
  <c r="I14" i="15"/>
  <c r="I13" i="15"/>
  <c r="I9" i="15"/>
  <c r="H9" i="15"/>
  <c r="G9" i="15"/>
  <c r="F9" i="15"/>
  <c r="I7" i="15"/>
  <c r="I6" i="15"/>
  <c r="I5" i="15"/>
  <c r="I4" i="15"/>
  <c r="I3" i="15"/>
  <c r="E178" i="14"/>
  <c r="D178" i="14"/>
  <c r="C178" i="14"/>
  <c r="I177" i="14"/>
  <c r="E177" i="14"/>
  <c r="D177" i="14"/>
  <c r="C177" i="14"/>
  <c r="I176" i="14"/>
  <c r="E176" i="14"/>
  <c r="D176" i="14"/>
  <c r="C176" i="14"/>
  <c r="I175" i="14"/>
  <c r="E175" i="14"/>
  <c r="D175" i="14"/>
  <c r="C175" i="14"/>
  <c r="N171" i="14"/>
  <c r="L171" i="14"/>
  <c r="K171" i="14"/>
  <c r="I171" i="14"/>
  <c r="K170" i="14"/>
  <c r="I170" i="14"/>
  <c r="E170" i="14"/>
  <c r="C170" i="14"/>
  <c r="N169" i="14"/>
  <c r="L169" i="14"/>
  <c r="K169" i="14"/>
  <c r="I169" i="14"/>
  <c r="N163" i="14"/>
  <c r="K162" i="14"/>
  <c r="K161" i="14"/>
  <c r="N160" i="14"/>
  <c r="K160" i="14"/>
  <c r="K159" i="14"/>
  <c r="K158" i="14"/>
  <c r="K157" i="14"/>
  <c r="K156" i="14"/>
  <c r="E156" i="14"/>
  <c r="K155" i="14"/>
  <c r="K154" i="14"/>
  <c r="I154" i="14"/>
  <c r="E154" i="14"/>
  <c r="K153" i="14"/>
  <c r="N152" i="14"/>
  <c r="K151" i="14"/>
  <c r="K150" i="14"/>
  <c r="J150" i="14"/>
  <c r="I150" i="14"/>
  <c r="E144" i="14"/>
  <c r="D144" i="14"/>
  <c r="C144" i="14"/>
  <c r="I143" i="14"/>
  <c r="E143" i="14"/>
  <c r="D143" i="14"/>
  <c r="C143" i="14"/>
  <c r="I142" i="14"/>
  <c r="E142" i="14"/>
  <c r="D142" i="14"/>
  <c r="C142" i="14"/>
  <c r="I141" i="14"/>
  <c r="E141" i="14"/>
  <c r="D141" i="14"/>
  <c r="C141" i="14"/>
  <c r="K136" i="14"/>
  <c r="I136" i="14"/>
  <c r="E136" i="14"/>
  <c r="K135" i="14"/>
  <c r="J135" i="14"/>
  <c r="I135" i="14"/>
  <c r="E135" i="14"/>
  <c r="D135" i="14"/>
  <c r="C135" i="14"/>
  <c r="N134" i="14"/>
  <c r="M134" i="14"/>
  <c r="L134" i="14"/>
  <c r="K126" i="14"/>
  <c r="E125" i="14"/>
  <c r="K124" i="14"/>
  <c r="K123" i="14"/>
  <c r="E122" i="14"/>
  <c r="K121" i="14"/>
  <c r="E120" i="14"/>
  <c r="K119" i="14"/>
  <c r="N118" i="14"/>
  <c r="N117" i="14"/>
  <c r="E111" i="14"/>
  <c r="D111" i="14"/>
  <c r="C111" i="14"/>
  <c r="I110" i="14"/>
  <c r="E110" i="14"/>
  <c r="D110" i="14"/>
  <c r="C110" i="14"/>
  <c r="I109" i="14"/>
  <c r="D109" i="14"/>
  <c r="C109" i="14"/>
  <c r="I108" i="14"/>
  <c r="E108" i="14"/>
  <c r="D108" i="14"/>
  <c r="C108" i="14"/>
  <c r="N105" i="14"/>
  <c r="K105" i="14"/>
  <c r="J105" i="14"/>
  <c r="I105" i="14"/>
  <c r="K104" i="14"/>
  <c r="J104" i="14"/>
  <c r="I104" i="14"/>
  <c r="E104" i="14"/>
  <c r="D104" i="14"/>
  <c r="C104" i="14"/>
  <c r="K103" i="14"/>
  <c r="J103" i="14"/>
  <c r="I103" i="14"/>
  <c r="K98" i="14"/>
  <c r="N97" i="14"/>
  <c r="L97" i="14"/>
  <c r="K97" i="14"/>
  <c r="K96" i="14"/>
  <c r="K95" i="14"/>
  <c r="K94" i="14"/>
  <c r="K93" i="14"/>
  <c r="E93" i="14"/>
  <c r="E92" i="14"/>
  <c r="E91" i="14"/>
  <c r="K90" i="14"/>
  <c r="K89" i="14"/>
  <c r="K88" i="14"/>
  <c r="E82" i="14"/>
  <c r="D82" i="14"/>
  <c r="C82" i="14"/>
  <c r="I81" i="14"/>
  <c r="E81" i="14"/>
  <c r="D81" i="14"/>
  <c r="C81" i="14"/>
  <c r="I80" i="14"/>
  <c r="D80" i="14"/>
  <c r="C80" i="14"/>
  <c r="I79" i="14"/>
  <c r="E79" i="14"/>
  <c r="D79" i="14"/>
  <c r="C79" i="14"/>
  <c r="K76" i="14"/>
  <c r="J76" i="14"/>
  <c r="I76" i="14"/>
  <c r="E76" i="14"/>
  <c r="N75" i="14"/>
  <c r="K75" i="14"/>
  <c r="J75" i="14"/>
  <c r="I75" i="14"/>
  <c r="N74" i="14"/>
  <c r="E69" i="14"/>
  <c r="K68" i="14"/>
  <c r="K67" i="14"/>
  <c r="K66" i="14"/>
  <c r="K65" i="14"/>
  <c r="N64" i="14"/>
  <c r="K63" i="14"/>
  <c r="N62" i="14"/>
  <c r="E56" i="14"/>
  <c r="D56" i="14"/>
  <c r="C56" i="14"/>
  <c r="I55" i="14"/>
  <c r="E55" i="14"/>
  <c r="D55" i="14"/>
  <c r="C55" i="14"/>
  <c r="I54" i="14"/>
  <c r="D54" i="14"/>
  <c r="C54" i="14"/>
  <c r="I53" i="14"/>
  <c r="E53" i="14"/>
  <c r="D53" i="14"/>
  <c r="C53" i="14"/>
  <c r="N50" i="14"/>
  <c r="M50" i="14"/>
  <c r="L50" i="14"/>
  <c r="N48" i="14"/>
  <c r="M48" i="14"/>
  <c r="L48" i="14"/>
  <c r="K48" i="14"/>
  <c r="J48" i="14"/>
  <c r="I48" i="14"/>
  <c r="E48" i="14"/>
  <c r="D48" i="14"/>
  <c r="C48" i="14"/>
  <c r="K47" i="14"/>
  <c r="J47" i="14"/>
  <c r="I47" i="14"/>
  <c r="E47" i="14"/>
  <c r="D47" i="14"/>
  <c r="C47" i="14"/>
  <c r="N43" i="14"/>
  <c r="N42" i="14"/>
  <c r="N41" i="14"/>
  <c r="N40" i="14"/>
  <c r="E39" i="14"/>
  <c r="N38" i="14"/>
  <c r="K38" i="14"/>
  <c r="K37" i="14"/>
  <c r="K36" i="14"/>
  <c r="K35" i="14"/>
  <c r="K34" i="14"/>
  <c r="E33" i="14"/>
  <c r="K32" i="14"/>
  <c r="E26" i="14"/>
  <c r="D26" i="14"/>
  <c r="C26" i="14"/>
  <c r="I25" i="14"/>
  <c r="E25" i="14"/>
  <c r="D25" i="14"/>
  <c r="C25" i="14"/>
  <c r="I24" i="14"/>
  <c r="D24" i="14"/>
  <c r="C24" i="14"/>
  <c r="I23" i="14"/>
  <c r="E23" i="14"/>
  <c r="D23" i="14"/>
  <c r="C23" i="14"/>
  <c r="N20" i="14"/>
  <c r="L20" i="14"/>
  <c r="K20" i="14"/>
  <c r="E20" i="14"/>
  <c r="D20" i="14"/>
  <c r="C20" i="14"/>
  <c r="N19" i="14"/>
  <c r="L19" i="14"/>
  <c r="K19" i="14"/>
  <c r="E19" i="14"/>
  <c r="E13" i="14"/>
  <c r="E12" i="14"/>
  <c r="K11" i="14"/>
  <c r="E10" i="14"/>
  <c r="N9" i="14"/>
  <c r="N8" i="14"/>
  <c r="E8" i="14"/>
  <c r="N7" i="14"/>
  <c r="E6" i="14"/>
  <c r="N5" i="14"/>
  <c r="K4" i="14"/>
  <c r="L131" i="2"/>
  <c r="L130" i="2"/>
  <c r="N128" i="2"/>
  <c r="M128" i="2"/>
  <c r="L128" i="2"/>
  <c r="J128" i="2"/>
  <c r="I128" i="2"/>
  <c r="G128" i="2"/>
  <c r="F128" i="2"/>
  <c r="D128" i="2"/>
  <c r="C128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L107" i="2"/>
  <c r="L106" i="2"/>
  <c r="N104" i="2"/>
  <c r="M104" i="2"/>
  <c r="L104" i="2"/>
  <c r="J104" i="2"/>
  <c r="I104" i="2"/>
  <c r="G104" i="2"/>
  <c r="F104" i="2"/>
  <c r="D104" i="2"/>
  <c r="C104" i="2"/>
  <c r="N101" i="2"/>
  <c r="N100" i="2"/>
  <c r="N99" i="2"/>
  <c r="N98" i="2"/>
  <c r="N97" i="2"/>
  <c r="N96" i="2"/>
  <c r="N95" i="2"/>
  <c r="N94" i="2"/>
  <c r="N93" i="2"/>
  <c r="N92" i="2"/>
  <c r="N91" i="2"/>
  <c r="N90" i="2"/>
  <c r="L84" i="2"/>
  <c r="L83" i="2"/>
  <c r="N81" i="2"/>
  <c r="M81" i="2"/>
  <c r="L81" i="2"/>
  <c r="J81" i="2"/>
  <c r="I81" i="2"/>
  <c r="G81" i="2"/>
  <c r="F81" i="2"/>
  <c r="D81" i="2"/>
  <c r="C81" i="2"/>
  <c r="N79" i="2"/>
  <c r="N78" i="2"/>
  <c r="N77" i="2"/>
  <c r="N76" i="2"/>
  <c r="N75" i="2"/>
  <c r="N74" i="2"/>
  <c r="N73" i="2"/>
  <c r="N72" i="2"/>
  <c r="N71" i="2"/>
  <c r="N70" i="2"/>
  <c r="N69" i="2"/>
  <c r="N68" i="2"/>
  <c r="L62" i="2"/>
  <c r="L61" i="2"/>
  <c r="N59" i="2"/>
  <c r="M59" i="2"/>
  <c r="L59" i="2"/>
  <c r="J59" i="2"/>
  <c r="I59" i="2"/>
  <c r="G59" i="2"/>
  <c r="F59" i="2"/>
  <c r="D59" i="2"/>
  <c r="C59" i="2"/>
  <c r="N57" i="2"/>
  <c r="N56" i="2"/>
  <c r="N55" i="2"/>
  <c r="N54" i="2"/>
  <c r="N53" i="2"/>
  <c r="N52" i="2"/>
  <c r="N51" i="2"/>
  <c r="N50" i="2"/>
  <c r="N49" i="2"/>
  <c r="N48" i="2"/>
  <c r="N47" i="2"/>
  <c r="N46" i="2"/>
  <c r="L40" i="2"/>
  <c r="L39" i="2"/>
  <c r="N37" i="2"/>
  <c r="M37" i="2"/>
  <c r="L37" i="2"/>
  <c r="J37" i="2"/>
  <c r="I37" i="2"/>
  <c r="G37" i="2"/>
  <c r="F37" i="2"/>
  <c r="D37" i="2"/>
  <c r="C37" i="2"/>
  <c r="N35" i="2"/>
  <c r="N34" i="2"/>
  <c r="N33" i="2"/>
  <c r="N32" i="2"/>
  <c r="N31" i="2"/>
  <c r="N30" i="2"/>
  <c r="N29" i="2"/>
  <c r="N28" i="2"/>
  <c r="N27" i="2"/>
  <c r="N26" i="2"/>
  <c r="N25" i="2"/>
  <c r="N24" i="2"/>
  <c r="L18" i="2"/>
  <c r="L17" i="2"/>
  <c r="N15" i="2"/>
  <c r="M15" i="2"/>
  <c r="L15" i="2"/>
  <c r="J15" i="2"/>
  <c r="I15" i="2"/>
  <c r="G15" i="2"/>
  <c r="F15" i="2"/>
  <c r="D15" i="2"/>
  <c r="C15" i="2"/>
  <c r="N13" i="2"/>
  <c r="N12" i="2"/>
  <c r="N11" i="2"/>
  <c r="N10" i="2"/>
  <c r="N9" i="2"/>
  <c r="N8" i="2"/>
  <c r="N7" i="2"/>
  <c r="N6" i="2"/>
  <c r="N5" i="2"/>
</calcChain>
</file>

<file path=xl/sharedStrings.xml><?xml version="1.0" encoding="utf-8"?>
<sst xmlns="http://schemas.openxmlformats.org/spreadsheetml/2006/main" count="2378" uniqueCount="701">
  <si>
    <t>Year</t>
  </si>
  <si>
    <t>Chassis</t>
  </si>
  <si>
    <t>Car Cost</t>
  </si>
  <si>
    <t>FOB Fee</t>
  </si>
  <si>
    <t>Total FOB</t>
  </si>
  <si>
    <t>Date Confirmed</t>
  </si>
  <si>
    <t>Auction</t>
  </si>
  <si>
    <t>Date</t>
  </si>
  <si>
    <t>Auction Names</t>
  </si>
  <si>
    <t>Cancelled</t>
  </si>
  <si>
    <t>Total</t>
  </si>
  <si>
    <t>TOTAL</t>
  </si>
  <si>
    <t>GRAND TOTAL</t>
  </si>
  <si>
    <t>Auction Name</t>
  </si>
  <si>
    <t>Cost</t>
  </si>
  <si>
    <t>Description</t>
  </si>
  <si>
    <t>Remarks</t>
  </si>
  <si>
    <t>Buyer - TNZ - Caitlin</t>
  </si>
  <si>
    <t>Buyer - TNZ - Jared</t>
  </si>
  <si>
    <t>Buyer - TNZ - Tommy</t>
  </si>
  <si>
    <t xml:space="preserve">TNZ - Caitlin </t>
  </si>
  <si>
    <t>TNZ  - Jared</t>
  </si>
  <si>
    <t>TNZ - Oliver</t>
  </si>
  <si>
    <t xml:space="preserve">TNZ - Tommy </t>
  </si>
  <si>
    <t>Sum of Total</t>
  </si>
  <si>
    <t>Model</t>
  </si>
  <si>
    <t>Prefix</t>
  </si>
  <si>
    <t>AQUA</t>
  </si>
  <si>
    <t>NHP10</t>
  </si>
  <si>
    <t>Grand Total</t>
  </si>
  <si>
    <t>C-HR</t>
  </si>
  <si>
    <t>ZYX10</t>
  </si>
  <si>
    <t>COROLLA TOURING</t>
  </si>
  <si>
    <t>ZRE212</t>
  </si>
  <si>
    <t>CAA Gifu, USS Yokohama, Ju Saitama</t>
  </si>
  <si>
    <t>ZYX10-2003580</t>
  </si>
  <si>
    <t>NHP10-2406386</t>
  </si>
  <si>
    <t>ZRE212-6005009</t>
  </si>
  <si>
    <t>NHP10-6639144</t>
  </si>
  <si>
    <t>CAA Gifu</t>
  </si>
  <si>
    <t>USS Yokohama</t>
  </si>
  <si>
    <t>Ju Saitama</t>
  </si>
  <si>
    <t>ZYX10-AHXEB</t>
  </si>
  <si>
    <t>NHP10-AHXEB</t>
  </si>
  <si>
    <t>Stock No</t>
  </si>
  <si>
    <t>Model Code</t>
  </si>
  <si>
    <t># of Cars</t>
  </si>
  <si>
    <t>GRAND TOTAL:</t>
  </si>
  <si>
    <t>Buyer - TNZ - Oliver</t>
  </si>
  <si>
    <t>NHP10-6574964</t>
  </si>
  <si>
    <t>TRH219</t>
  </si>
  <si>
    <t>TRH219-0041035</t>
  </si>
  <si>
    <t>NHP10-2529757</t>
  </si>
  <si>
    <t>Uss Tohoku</t>
  </si>
  <si>
    <t>Bay Area Car Auction</t>
  </si>
  <si>
    <t>USS Kobe</t>
  </si>
  <si>
    <t>TB 01004</t>
  </si>
  <si>
    <t>TB 01001</t>
  </si>
  <si>
    <t>TB 01002</t>
  </si>
  <si>
    <t>TB 01003</t>
  </si>
  <si>
    <t>NHP10-AHXNB</t>
  </si>
  <si>
    <t>ZRE212W-AWXSP</t>
  </si>
  <si>
    <t>Uss Tohoku, Bay Area Car Auction, USS Kobe</t>
  </si>
  <si>
    <t>Mirive Osaka</t>
  </si>
  <si>
    <t>NHP10-6660260</t>
  </si>
  <si>
    <t>Total Car Cost</t>
  </si>
  <si>
    <t>Make</t>
  </si>
  <si>
    <t>TOYOTA</t>
  </si>
  <si>
    <t>HIACE</t>
  </si>
  <si>
    <t>COROLLA SPORT</t>
  </si>
  <si>
    <t>COROLLA SPORT HYBRID</t>
  </si>
  <si>
    <t>C-HR HYBRID</t>
  </si>
  <si>
    <t>ZWE211H-BHXNB</t>
  </si>
  <si>
    <t>NHP10-2228317</t>
  </si>
  <si>
    <t>ZWE211-1000847</t>
  </si>
  <si>
    <t>ZWE211-1028686</t>
  </si>
  <si>
    <t>ZWE211-1031653</t>
  </si>
  <si>
    <t>ZYX10-2167489</t>
  </si>
  <si>
    <t>ZYX10-2016391</t>
  </si>
  <si>
    <t>ZYX10-2118558</t>
  </si>
  <si>
    <t>USS Kyushu</t>
  </si>
  <si>
    <t>Haa Kobe</t>
  </si>
  <si>
    <t xml:space="preserve"> HIACE</t>
  </si>
  <si>
    <t xml:space="preserve"> AQUA</t>
  </si>
  <si>
    <t>USS Kyushu, Haa Kobe</t>
  </si>
  <si>
    <t>A202</t>
  </si>
  <si>
    <t>ZWE211</t>
  </si>
  <si>
    <t>October 25, 2022</t>
  </si>
  <si>
    <t>TB 01008</t>
  </si>
  <si>
    <t>TB 01018</t>
  </si>
  <si>
    <t>ZYX10-2097863</t>
  </si>
  <si>
    <t>NHP10-6205607</t>
  </si>
  <si>
    <t>Total # of Cars</t>
  </si>
  <si>
    <t>Total No. of units</t>
  </si>
  <si>
    <t>ROCKY</t>
  </si>
  <si>
    <t>TB 01044</t>
  </si>
  <si>
    <t>NHP10-2544150</t>
  </si>
  <si>
    <t>COROLLA touring</t>
  </si>
  <si>
    <t>NHP10-2310864</t>
  </si>
  <si>
    <t>ZWE211-1017304</t>
  </si>
  <si>
    <t>ZWE211-6020995</t>
  </si>
  <si>
    <t>TB 01046</t>
  </si>
  <si>
    <t>TB 01045</t>
  </si>
  <si>
    <t>TB 01047</t>
  </si>
  <si>
    <t>TB 01032</t>
  </si>
  <si>
    <t>TB 01030</t>
  </si>
  <si>
    <t>TB 01031</t>
  </si>
  <si>
    <t>TB 01040</t>
  </si>
  <si>
    <t>TB 01041</t>
  </si>
  <si>
    <t>TB 01039</t>
  </si>
  <si>
    <t>TB 01038</t>
  </si>
  <si>
    <t>TB 01034</t>
  </si>
  <si>
    <t>TB 01036</t>
  </si>
  <si>
    <t>TB 01035</t>
  </si>
  <si>
    <t>TB 01037</t>
  </si>
  <si>
    <t>TB 01042</t>
  </si>
  <si>
    <t>TRH219W-JDTDK</t>
  </si>
  <si>
    <t>NHP10-2200083</t>
  </si>
  <si>
    <t>NHP10-2238732</t>
  </si>
  <si>
    <t>NHP10-2302828</t>
  </si>
  <si>
    <t>NHP10-6254423</t>
  </si>
  <si>
    <t>TB 01050</t>
  </si>
  <si>
    <t>TB 01048</t>
  </si>
  <si>
    <t>TB 01049</t>
  </si>
  <si>
    <t>TB 01051</t>
  </si>
  <si>
    <t>Mirive Aichi</t>
  </si>
  <si>
    <t>Uss Osaka</t>
  </si>
  <si>
    <t>Haa Kobe, USS Kyushu</t>
  </si>
  <si>
    <t>Uss Osaka, Mirive Aichi</t>
  </si>
  <si>
    <t>TB 01056</t>
  </si>
  <si>
    <t>TB 01055</t>
  </si>
  <si>
    <t>TB 01054</t>
  </si>
  <si>
    <t>TB 01052</t>
  </si>
  <si>
    <t>TB 01057</t>
  </si>
  <si>
    <t>TB 01053</t>
  </si>
  <si>
    <t>ZYX10-2082061</t>
  </si>
  <si>
    <t>ZYX10-2086053</t>
  </si>
  <si>
    <t>ZYX10-2093165</t>
  </si>
  <si>
    <t>ZYX10-2095697</t>
  </si>
  <si>
    <t>ZYX10-2155748</t>
  </si>
  <si>
    <t>ZYX10-2167384</t>
  </si>
  <si>
    <t>ZXY10-AHXEB</t>
  </si>
  <si>
    <t>ZWE211W-AWXSB</t>
  </si>
  <si>
    <t>A202S-GBXH</t>
  </si>
  <si>
    <t>NHP10-AHXNB-D</t>
  </si>
  <si>
    <t>ZYX10-2047509</t>
  </si>
  <si>
    <t>Honda Nagoya</t>
  </si>
  <si>
    <t>TB 01058</t>
  </si>
  <si>
    <t>ZYX10-2088347</t>
  </si>
  <si>
    <t>TB 01062</t>
  </si>
  <si>
    <t>ZYX10-2082945</t>
  </si>
  <si>
    <t>ZYX11-2044208</t>
  </si>
  <si>
    <t>ZYX10-2069468</t>
  </si>
  <si>
    <t>TB 01059</t>
  </si>
  <si>
    <t>TB 01060</t>
  </si>
  <si>
    <t>TB 01061</t>
  </si>
  <si>
    <t>ZYX11</t>
  </si>
  <si>
    <t>COROLLA TOURING HYBR</t>
  </si>
  <si>
    <t>TB 01066</t>
  </si>
  <si>
    <t>ZWE211-6025500</t>
  </si>
  <si>
    <t>AURIS HYBRID</t>
  </si>
  <si>
    <t>TB 01069</t>
  </si>
  <si>
    <t>ZWE186-1000605</t>
  </si>
  <si>
    <t>TB 01068</t>
  </si>
  <si>
    <t>ZYX10-2071347</t>
  </si>
  <si>
    <t>TB 01064</t>
  </si>
  <si>
    <t>ZYX10-2077130</t>
  </si>
  <si>
    <t>TB 01067</t>
  </si>
  <si>
    <t>ZYX10-2080690</t>
  </si>
  <si>
    <t>ZWE186-1006132</t>
  </si>
  <si>
    <t>ZYX10-2097321</t>
  </si>
  <si>
    <t>ZYX10-2067487</t>
  </si>
  <si>
    <t>ZYX10-2068097</t>
  </si>
  <si>
    <t>ZYX10-2115017</t>
  </si>
  <si>
    <t>ZYX10-2119191</t>
  </si>
  <si>
    <t>ZYX10-2145154</t>
  </si>
  <si>
    <t>ZYX10-2162977</t>
  </si>
  <si>
    <t>TB 01072</t>
  </si>
  <si>
    <t>TB 01073</t>
  </si>
  <si>
    <t>TB 01075</t>
  </si>
  <si>
    <t>TB 01074</t>
  </si>
  <si>
    <t>TB 01071</t>
  </si>
  <si>
    <t>TB 01076</t>
  </si>
  <si>
    <t>TB 01070</t>
  </si>
  <si>
    <t>TB 01077</t>
  </si>
  <si>
    <t>NHP10-6511791</t>
  </si>
  <si>
    <t>Nissan (Osaka) Auction</t>
  </si>
  <si>
    <t>TB 01078</t>
  </si>
  <si>
    <t>ZWE186</t>
  </si>
  <si>
    <t>NHP10-2488129</t>
  </si>
  <si>
    <t>ZWE211-1008071</t>
  </si>
  <si>
    <t>Honda Tokyo</t>
  </si>
  <si>
    <t>Ju Tokyo</t>
  </si>
  <si>
    <t>TB 01080</t>
  </si>
  <si>
    <t>TB 01079</t>
  </si>
  <si>
    <t>NKE165-7157862</t>
  </si>
  <si>
    <t>COROLLA FIELDER</t>
  </si>
  <si>
    <t>ZYX10-2035920</t>
  </si>
  <si>
    <t>Ju Aichi</t>
  </si>
  <si>
    <t>TB 01065</t>
  </si>
  <si>
    <t>TB 01063</t>
  </si>
  <si>
    <t>Nissan (Osaka) Auction, Honda Tokyo, Ju Tokyo</t>
  </si>
  <si>
    <t xml:space="preserve">Uss Osaka, Mirive Aichi, USS Yokohama, Ju Aichi
</t>
  </si>
  <si>
    <t>NKE165</t>
  </si>
  <si>
    <t>TB 01093</t>
  </si>
  <si>
    <t>ZYX10-2117012</t>
  </si>
  <si>
    <t>NKE165-7112426</t>
  </si>
  <si>
    <t>ZYX10-2068312</t>
  </si>
  <si>
    <t>NHP10-2584660</t>
  </si>
  <si>
    <t>ZYX10-2182536</t>
  </si>
  <si>
    <t>ZYX10-2055488</t>
  </si>
  <si>
    <t>NHP10-2444985</t>
  </si>
  <si>
    <t>NHP10-2426018</t>
  </si>
  <si>
    <t>AHR20-7014189</t>
  </si>
  <si>
    <t>NHP10-6611624</t>
  </si>
  <si>
    <t>NHP10-2111245</t>
  </si>
  <si>
    <t>NHP10-2077466</t>
  </si>
  <si>
    <t>ZWE186-1009203</t>
  </si>
  <si>
    <t>ESTIMA Hybrid</t>
  </si>
  <si>
    <t>AURIS</t>
  </si>
  <si>
    <t>repair</t>
  </si>
  <si>
    <t>done</t>
  </si>
  <si>
    <t>TB01086</t>
  </si>
  <si>
    <t>TB01084</t>
  </si>
  <si>
    <t>TB01088</t>
  </si>
  <si>
    <t>TB01085</t>
  </si>
  <si>
    <t>TB01087</t>
  </si>
  <si>
    <t>TB01089</t>
  </si>
  <si>
    <t>TB01090</t>
  </si>
  <si>
    <t>TB01083</t>
  </si>
  <si>
    <t>TB01081</t>
  </si>
  <si>
    <t>CAA Chubu</t>
  </si>
  <si>
    <t>TB01082</t>
  </si>
  <si>
    <t>TB01092</t>
  </si>
  <si>
    <t>JAA</t>
  </si>
  <si>
    <t>TB01091</t>
  </si>
  <si>
    <t>PRIUS PHV</t>
  </si>
  <si>
    <t>TB01101</t>
  </si>
  <si>
    <t>ZVW52-3032486</t>
  </si>
  <si>
    <t>TB01096</t>
  </si>
  <si>
    <t>ZWE211-1003136</t>
  </si>
  <si>
    <t>TB01097</t>
  </si>
  <si>
    <t>ZWE211-6014800</t>
  </si>
  <si>
    <t>TB01099</t>
  </si>
  <si>
    <t>ZWE211-6020797</t>
  </si>
  <si>
    <t>TB01098</t>
  </si>
  <si>
    <t>ZWE211-6038613</t>
  </si>
  <si>
    <t>TB01100</t>
  </si>
  <si>
    <t>ZWE211-6079613</t>
  </si>
  <si>
    <t>TB01094</t>
  </si>
  <si>
    <t>ZYX10-2032054</t>
  </si>
  <si>
    <t>TB01095</t>
  </si>
  <si>
    <t>NHP10-6493274</t>
  </si>
  <si>
    <t>AHR20</t>
  </si>
  <si>
    <t>ZVW52</t>
  </si>
  <si>
    <t>CAA Gifu, USS Yokohama</t>
  </si>
  <si>
    <t>Ju Tokyo, CAA Chubu, Ju Saitama, JAA</t>
  </si>
  <si>
    <t>Ju Aichi, Mirive Osaka</t>
  </si>
  <si>
    <t>COROLLA SPORTS</t>
  </si>
  <si>
    <t>ZWE213</t>
  </si>
  <si>
    <t>JU Okayama</t>
  </si>
  <si>
    <t>TB01102</t>
  </si>
  <si>
    <t>NHP10-6654809</t>
  </si>
  <si>
    <t>TB01103</t>
  </si>
  <si>
    <t>ZWE213-0002392</t>
  </si>
  <si>
    <t>PRIUS</t>
  </si>
  <si>
    <t>ZVW30</t>
  </si>
  <si>
    <t>VITZ</t>
  </si>
  <si>
    <t>NHP130</t>
  </si>
  <si>
    <t>ZWE21</t>
  </si>
  <si>
    <t>TB01117</t>
  </si>
  <si>
    <t>ZYX10-2058023</t>
  </si>
  <si>
    <t>TB01104</t>
  </si>
  <si>
    <t>ZYX10-2119393</t>
  </si>
  <si>
    <t>TB01105</t>
  </si>
  <si>
    <t>TB01106</t>
  </si>
  <si>
    <t>ZYX10-AHXNB-L</t>
  </si>
  <si>
    <t>ZYX10-2182245</t>
  </si>
  <si>
    <t>TB01108</t>
  </si>
  <si>
    <t>NHP10-6288409</t>
  </si>
  <si>
    <t>TB01109</t>
  </si>
  <si>
    <t>ZYX10-2023302</t>
  </si>
  <si>
    <t>TB01110</t>
  </si>
  <si>
    <t>NHP10-2280827</t>
  </si>
  <si>
    <t>TB01115</t>
  </si>
  <si>
    <t>NHP10-6647416</t>
  </si>
  <si>
    <t>TB01120</t>
  </si>
  <si>
    <t>ZYX10-2102285</t>
  </si>
  <si>
    <t>TB01118</t>
  </si>
  <si>
    <t>ZVW30-1128565</t>
  </si>
  <si>
    <t>TB01121</t>
  </si>
  <si>
    <t>NHP10-6693509</t>
  </si>
  <si>
    <t>TB01112</t>
  </si>
  <si>
    <t>NHP130-2026361</t>
  </si>
  <si>
    <t>TB01107</t>
  </si>
  <si>
    <t>NHP10-2265838</t>
  </si>
  <si>
    <t>TB01111</t>
  </si>
  <si>
    <t>NHP130-2021023</t>
  </si>
  <si>
    <t>TB01113</t>
  </si>
  <si>
    <t>ZYX10-2108694</t>
  </si>
  <si>
    <t>TB01114</t>
  </si>
  <si>
    <t>NHP10-6654815</t>
  </si>
  <si>
    <t>TB01116</t>
  </si>
  <si>
    <t>ZWE211-1020738</t>
  </si>
  <si>
    <t>TB01119</t>
  </si>
  <si>
    <t>ZWE211-1002339</t>
  </si>
  <si>
    <t>A202S-0004056</t>
  </si>
  <si>
    <t>ZWE211H-BHXNB-Z</t>
  </si>
  <si>
    <t>ZYX10-AHXEB-A</t>
  </si>
  <si>
    <t>NHP10-AHXEB-B</t>
  </si>
  <si>
    <t>ZYX10-AHXNB-A</t>
  </si>
  <si>
    <t>ZWE213-0009414</t>
  </si>
  <si>
    <t>ZWE213H-BHXNB-Z</t>
  </si>
  <si>
    <t>TOYOTA C-HR</t>
  </si>
  <si>
    <t>ZYX10-2091709</t>
  </si>
  <si>
    <t>TB01122</t>
  </si>
  <si>
    <t>OCTOBER 2022</t>
  </si>
  <si>
    <t>NOVEMBER 2022</t>
  </si>
  <si>
    <t>JANUARY 2023</t>
  </si>
  <si>
    <t>Monthly Average Cost</t>
  </si>
  <si>
    <t>REPAIRS</t>
  </si>
  <si>
    <t>CANCELLED UNITS</t>
  </si>
  <si>
    <t>NHP10-6675190</t>
  </si>
  <si>
    <t>TB01123</t>
  </si>
  <si>
    <t>HAA Kobe</t>
  </si>
  <si>
    <t>TOYOTA AQUA</t>
  </si>
  <si>
    <t>TB01124</t>
  </si>
  <si>
    <t>ZYX10-2052658</t>
  </si>
  <si>
    <t>Overbid - over 20k allowance</t>
  </si>
  <si>
    <t>Gifu Hashima Auction / GCA, Haa Kobe</t>
  </si>
  <si>
    <t>JU Tokyo</t>
  </si>
  <si>
    <t>FIELDER</t>
  </si>
  <si>
    <t>COROLLA</t>
  </si>
  <si>
    <t>YARIS</t>
  </si>
  <si>
    <t>FIELDER HYBRID</t>
  </si>
  <si>
    <t>COROLLA HYBRID</t>
  </si>
  <si>
    <t>ZWE186-1007750</t>
  </si>
  <si>
    <t>NKE165-7166779</t>
  </si>
  <si>
    <t>ZWE211-6038370</t>
  </si>
  <si>
    <t>MXPH15-0002949</t>
  </si>
  <si>
    <t>NKE165-7039164</t>
  </si>
  <si>
    <t>ZWE211-6011034</t>
  </si>
  <si>
    <t>Gifu Hashima Auction / GCA</t>
  </si>
  <si>
    <t>AVV50-1010623</t>
  </si>
  <si>
    <t>CAMRY</t>
  </si>
  <si>
    <t>TB01125</t>
  </si>
  <si>
    <t>TB01126</t>
  </si>
  <si>
    <t>TB01130</t>
  </si>
  <si>
    <t>TB01129</t>
  </si>
  <si>
    <t>TB01128</t>
  </si>
  <si>
    <t>TB01127</t>
  </si>
  <si>
    <t>TB01131</t>
  </si>
  <si>
    <t>TOYOTA AURIS HYBRID</t>
  </si>
  <si>
    <t>TOYOTA FIELDER</t>
  </si>
  <si>
    <t>TOYOTA COROLLA</t>
  </si>
  <si>
    <t>TOYOTA YARIS</t>
  </si>
  <si>
    <t>MXPH15</t>
  </si>
  <si>
    <t>TOYOTA FIELDER HYBRID</t>
  </si>
  <si>
    <t>TOYOTA COROLLA HYBRID</t>
  </si>
  <si>
    <t>TOYOTA CAMRY</t>
  </si>
  <si>
    <t>AVV50</t>
  </si>
  <si>
    <t>TB 01132</t>
  </si>
  <si>
    <t>ZVW35-3072318</t>
  </si>
  <si>
    <t>TOYOTA PRIUS PHV</t>
  </si>
  <si>
    <t>ZVW35</t>
  </si>
  <si>
    <t>ZYX10-AHXNB</t>
  </si>
  <si>
    <t>ZWE186H-BHXNB</t>
  </si>
  <si>
    <t>NKE165G-AWXEB</t>
  </si>
  <si>
    <t>ZWE211-AEXEB</t>
  </si>
  <si>
    <t>TB 01133</t>
  </si>
  <si>
    <t>ZVW35-3072801</t>
  </si>
  <si>
    <t>NHP10-6688109</t>
  </si>
  <si>
    <t>TB 01134</t>
  </si>
  <si>
    <t xml:space="preserve">  TOYOTA AQUA</t>
  </si>
  <si>
    <t>TB 01135</t>
  </si>
  <si>
    <t>NHP10-6790825</t>
  </si>
  <si>
    <t>1/31/2023</t>
  </si>
  <si>
    <t>FEBRUARY 2023</t>
  </si>
  <si>
    <t>TB 01136</t>
  </si>
  <si>
    <t>ZYX10-2007985</t>
  </si>
  <si>
    <t>AVV50-AEXNB-G</t>
  </si>
  <si>
    <t>ZVW35-BHXGB-L</t>
  </si>
  <si>
    <t>ZVW35-BHXGB</t>
  </si>
  <si>
    <t>NHP10-AHXNB-E</t>
  </si>
  <si>
    <t>TB 01137</t>
  </si>
  <si>
    <t>TB 01138</t>
  </si>
  <si>
    <t>TB 01139</t>
  </si>
  <si>
    <t>NHP10-2545741</t>
  </si>
  <si>
    <t>NHP10-6622325</t>
  </si>
  <si>
    <t>NHP10-2008525</t>
  </si>
  <si>
    <t>AXAH54-4023732</t>
  </si>
  <si>
    <t>RAV4</t>
  </si>
  <si>
    <t>TB 01140</t>
  </si>
  <si>
    <t>NHP10-6718725</t>
  </si>
  <si>
    <t>TB 01141</t>
  </si>
  <si>
    <t>TOYOTA RAV4</t>
  </si>
  <si>
    <t>AXAH54</t>
  </si>
  <si>
    <t>TB 01142</t>
  </si>
  <si>
    <t>NHP10-2548003</t>
  </si>
  <si>
    <t>NHP10-AHXXB</t>
  </si>
  <si>
    <t xml:space="preserve"> TNZ - Oliver</t>
  </si>
  <si>
    <t>NHP10-6729186</t>
  </si>
  <si>
    <t>TB 01143</t>
  </si>
  <si>
    <t>Uss Yokohama</t>
  </si>
  <si>
    <t>NHP10-6659212</t>
  </si>
  <si>
    <t>TB 01144</t>
  </si>
  <si>
    <t>ZYX10-2018997</t>
  </si>
  <si>
    <t>NHP10-2592242</t>
  </si>
  <si>
    <t>TB 01145</t>
  </si>
  <si>
    <t>TB 01146</t>
  </si>
  <si>
    <t>TB 01149</t>
  </si>
  <si>
    <t>TB 01148</t>
  </si>
  <si>
    <t>TB 01147</t>
  </si>
  <si>
    <t>TB 01150</t>
  </si>
  <si>
    <t>TB 01151</t>
  </si>
  <si>
    <t>ZYX11-2026113</t>
  </si>
  <si>
    <t>NKE165-7033974</t>
  </si>
  <si>
    <t>NKE165-7073887</t>
  </si>
  <si>
    <t>MXPH10-2023726</t>
  </si>
  <si>
    <t>NHP10-6756495</t>
  </si>
  <si>
    <t>Uss Okayama</t>
  </si>
  <si>
    <t>JU Okayama, Mirive Osaka</t>
  </si>
  <si>
    <t>TOYOTA COROLLA FIELDER</t>
  </si>
  <si>
    <t>MXPH10</t>
  </si>
  <si>
    <t>TB 01155</t>
  </si>
  <si>
    <t>TB 01154</t>
  </si>
  <si>
    <t>ZWE211-1033143</t>
  </si>
  <si>
    <t>ZYX10-2014414</t>
  </si>
  <si>
    <t>AHR20-7032013</t>
  </si>
  <si>
    <t>NKE165-7047524</t>
  </si>
  <si>
    <t>TB 01157</t>
  </si>
  <si>
    <t>TB 01156</t>
  </si>
  <si>
    <t>Ju Aichi , Mirive Osaka</t>
  </si>
  <si>
    <t>AXAH54-ANXGB</t>
  </si>
  <si>
    <t>ZYX11-AHXEB-D</t>
  </si>
  <si>
    <t>NKE165G-AWXEB-X</t>
  </si>
  <si>
    <t>MXPH10-AHXEB</t>
  </si>
  <si>
    <t>NHP10-2425637</t>
  </si>
  <si>
    <t>TB 01158</t>
  </si>
  <si>
    <t>NHP10-AHXNB-F</t>
  </si>
  <si>
    <t>MARCH 2023</t>
  </si>
  <si>
    <t>TB 01159</t>
  </si>
  <si>
    <t>NHP10-2530204</t>
  </si>
  <si>
    <t>NHP10-6746298</t>
  </si>
  <si>
    <t>NHP10-6754395</t>
  </si>
  <si>
    <t>Uss Nagoya</t>
  </si>
  <si>
    <t>USS Nagoya</t>
  </si>
  <si>
    <t>TB 01162</t>
  </si>
  <si>
    <t>NHP10-2515734</t>
  </si>
  <si>
    <t xml:space="preserve">JAA </t>
  </si>
  <si>
    <t>TNZ-Oliver</t>
  </si>
  <si>
    <t>ZYX11-2008086</t>
  </si>
  <si>
    <t>TB 01163</t>
  </si>
  <si>
    <t>TB 01167</t>
  </si>
  <si>
    <t>NHP10-6806676</t>
  </si>
  <si>
    <t>NHP10-2569104</t>
  </si>
  <si>
    <t>NHP10-2369087</t>
  </si>
  <si>
    <t>NHP10-6507101</t>
  </si>
  <si>
    <t>NHP10-6691289</t>
  </si>
  <si>
    <t>NHP10-6025848</t>
  </si>
  <si>
    <t>TB 01165</t>
  </si>
  <si>
    <t>TB 01166</t>
  </si>
  <si>
    <t>TB 01164</t>
  </si>
  <si>
    <t>TB 01168</t>
  </si>
  <si>
    <t>TB 01169</t>
  </si>
  <si>
    <t>Sold Thru</t>
  </si>
  <si>
    <t>SOLD Thru</t>
  </si>
  <si>
    <t xml:space="preserve">iDirect </t>
  </si>
  <si>
    <t>iDirect</t>
  </si>
  <si>
    <t xml:space="preserve">IBC </t>
  </si>
  <si>
    <t>IBC</t>
  </si>
  <si>
    <t>TNZ - Caitlin</t>
  </si>
  <si>
    <t>TNZ - Jared</t>
  </si>
  <si>
    <t>TNZ - Tommy</t>
  </si>
  <si>
    <t>Daily Average 
Car Cost</t>
  </si>
  <si>
    <t>Weekly Average
Car Cost</t>
  </si>
  <si>
    <t>Week</t>
  </si>
  <si>
    <t>Daily Average
Car Cost</t>
  </si>
  <si>
    <t>Oct 1-9</t>
  </si>
  <si>
    <t>Oct 10-16</t>
  </si>
  <si>
    <t>Oct 17-23</t>
  </si>
  <si>
    <t>Oct 24-31</t>
  </si>
  <si>
    <t>Monthly Average
Car Cost per Buyer</t>
  </si>
  <si>
    <t>Nov 1-6</t>
  </si>
  <si>
    <t>Nov 7-13</t>
  </si>
  <si>
    <t>Nov 14-20</t>
  </si>
  <si>
    <t>Nov 21-30</t>
  </si>
  <si>
    <t>Jan 1-8</t>
  </si>
  <si>
    <t>Jan 9-15</t>
  </si>
  <si>
    <t>Jan 16-22</t>
  </si>
  <si>
    <t>Jan 23-31</t>
  </si>
  <si>
    <t>Feb 1-5</t>
  </si>
  <si>
    <t>Feb 6-12</t>
  </si>
  <si>
    <t>Feb 13-19</t>
  </si>
  <si>
    <t>Feb 20-28</t>
  </si>
  <si>
    <t>Buyer</t>
  </si>
  <si>
    <t>Mar 1-5</t>
  </si>
  <si>
    <t>Mar 6-12</t>
  </si>
  <si>
    <t>Mar 13-19</t>
  </si>
  <si>
    <t>Mar 20-26</t>
  </si>
  <si>
    <t>Mar 27-31</t>
  </si>
  <si>
    <t>AVERAGE COST FOR THE MONTH OF OCTOBER 2022</t>
  </si>
  <si>
    <t>Toyota New Zealand - Head Account
Monthly Average 
for the month of October 2022</t>
  </si>
  <si>
    <t>Toyota New Zealand - Head Account
Monthly Average 
for the month of November 2022</t>
  </si>
  <si>
    <t>AVERAGE COST FOR THE MONTH OF NOVEMBER 2022</t>
  </si>
  <si>
    <t>AVERAGE COST FOR THE MONTH OF JANUARY 2023</t>
  </si>
  <si>
    <t>Toyota New Zealand - Head Account
Monthly Average 
for the month of January 2023</t>
  </si>
  <si>
    <t>AVERAGE COST FOR THE MONTH OF FEBRUARY 2023</t>
  </si>
  <si>
    <t>Toyota New Zealand - Head Account
Monthly Average 
for the month of February 2023</t>
  </si>
  <si>
    <t>AVERAGE COST FOR THE MONTH OF MARCH 2023</t>
  </si>
  <si>
    <t>Toyota New Zealand - Head Account
Monthly Average 
for the month of March 2023</t>
  </si>
  <si>
    <t>TB 01170</t>
  </si>
  <si>
    <t>TB 01171</t>
  </si>
  <si>
    <t>TB 01172</t>
  </si>
  <si>
    <t>TB 01173</t>
  </si>
  <si>
    <t>TB 01174</t>
  </si>
  <si>
    <t>TB 01175</t>
  </si>
  <si>
    <t>NHP10-2370429</t>
  </si>
  <si>
    <t>NHP10-6720593</t>
  </si>
  <si>
    <t>NHP10-6797826</t>
  </si>
  <si>
    <t>ZWE211-6045839</t>
  </si>
  <si>
    <t>AXAH54-4019712</t>
  </si>
  <si>
    <t>NHP10-2528247</t>
  </si>
  <si>
    <t>TOYOTA COROLLA TOURING</t>
  </si>
  <si>
    <t>USS Yokohama, CAA Gifu</t>
  </si>
  <si>
    <t>ZYX11-AHXEB</t>
  </si>
  <si>
    <t>TB 01176</t>
  </si>
  <si>
    <t>NHP10-6298852</t>
  </si>
  <si>
    <t>HERO</t>
  </si>
  <si>
    <t>TB 01177</t>
  </si>
  <si>
    <t>NKE165-7167316</t>
  </si>
  <si>
    <t>TB 01178</t>
  </si>
  <si>
    <t>NHP10-2263844</t>
  </si>
  <si>
    <t>TB 01160</t>
  </si>
  <si>
    <t>TB 01161</t>
  </si>
  <si>
    <t>Idirect</t>
  </si>
  <si>
    <t>TB 01179</t>
  </si>
  <si>
    <t>TB 01180</t>
  </si>
  <si>
    <t>TB 01181</t>
  </si>
  <si>
    <t>TB 01182</t>
  </si>
  <si>
    <t>MXPH10-2008714</t>
  </si>
  <si>
    <t>NKE165-7035532</t>
  </si>
  <si>
    <t>NHP130-2029506</t>
  </si>
  <si>
    <t>NHP130-2034396</t>
  </si>
  <si>
    <t>Mirive Saitama</t>
  </si>
  <si>
    <t>APRIL 2023</t>
  </si>
  <si>
    <t>Mirive Saitama , CAA Chubu</t>
  </si>
  <si>
    <t>AVERAGE COST FOR THE MONTH OF APRIL 2023</t>
  </si>
  <si>
    <t>Apr 1-9</t>
  </si>
  <si>
    <t>Apr 10-16</t>
  </si>
  <si>
    <t>Apr 17-23</t>
  </si>
  <si>
    <t>Apr 24-30</t>
  </si>
  <si>
    <t>Toyota New Zealand - Head Account
Monthly Average 
for the month of April 2023</t>
  </si>
  <si>
    <t>TB 01183</t>
  </si>
  <si>
    <t>NHP130-2032775</t>
  </si>
  <si>
    <t>TOYOTA VITZ</t>
  </si>
  <si>
    <t>Toyota</t>
  </si>
  <si>
    <t>TB 01185</t>
  </si>
  <si>
    <t>TB 01184</t>
  </si>
  <si>
    <t>ZYX10-2058977</t>
  </si>
  <si>
    <t>NKE165-7179494</t>
  </si>
  <si>
    <t>TB 01186</t>
  </si>
  <si>
    <t>NHP10-6491149</t>
  </si>
  <si>
    <t>Stock</t>
  </si>
  <si>
    <t>AXAH54-4008098</t>
  </si>
  <si>
    <t>ZYX11-2022324</t>
  </si>
  <si>
    <t>TB 01187</t>
  </si>
  <si>
    <t>TB 01190</t>
  </si>
  <si>
    <t>CAA Tokyo</t>
  </si>
  <si>
    <t>Taa Kinki</t>
  </si>
  <si>
    <t>TB 01188</t>
  </si>
  <si>
    <t>TB 01189</t>
  </si>
  <si>
    <t>NHP10-6710742</t>
  </si>
  <si>
    <t>NHP10-6781695</t>
  </si>
  <si>
    <t>CAA Tokyo, Ju Saitama</t>
  </si>
  <si>
    <t>CAA Tokyo,Taa Kinki</t>
  </si>
  <si>
    <t>TNZ Oliver</t>
  </si>
  <si>
    <t>NHP130-AHXNB</t>
  </si>
  <si>
    <t>TB 01191</t>
  </si>
  <si>
    <t>NKE165-7172491</t>
  </si>
  <si>
    <t>AXIO</t>
  </si>
  <si>
    <t>TB 01194</t>
  </si>
  <si>
    <t>NKE165-7174408</t>
  </si>
  <si>
    <t>NHP10-6669347</t>
  </si>
  <si>
    <t>TB 01193</t>
  </si>
  <si>
    <t>TAA Chubu</t>
  </si>
  <si>
    <t xml:space="preserve">TOYOTA </t>
  </si>
  <si>
    <t>TB 01192</t>
  </si>
  <si>
    <t>NKE165-7069419</t>
  </si>
  <si>
    <t>TOYOTA AXIO</t>
  </si>
  <si>
    <t>NHP10-2328678</t>
  </si>
  <si>
    <t>NHP10-6618313</t>
  </si>
  <si>
    <t>NHP130-2023434</t>
  </si>
  <si>
    <t>NKE165-8044235</t>
  </si>
  <si>
    <t>NHP10-6729697</t>
  </si>
  <si>
    <t>ZWE186-1008272</t>
  </si>
  <si>
    <t>TZSH35-6001019</t>
  </si>
  <si>
    <t>Arai Bayside</t>
  </si>
  <si>
    <t>JU Niigata</t>
  </si>
  <si>
    <t>TB 01195</t>
  </si>
  <si>
    <t>TB 01196</t>
  </si>
  <si>
    <t>TB 01199</t>
  </si>
  <si>
    <t>TB 01198</t>
  </si>
  <si>
    <t>TB 01200</t>
  </si>
  <si>
    <t>TB 01201</t>
  </si>
  <si>
    <t>TB 01197</t>
  </si>
  <si>
    <t>CROWN CROSS OVER</t>
  </si>
  <si>
    <t>TOYOTA AURIS</t>
  </si>
  <si>
    <t>TOYOTA CROWN CROSS OVER</t>
  </si>
  <si>
    <t>TZSH35</t>
  </si>
  <si>
    <t>Mirive Osaka, TAA Chubu</t>
  </si>
  <si>
    <t>Arai Bayside, Mirive Aichi, JU Okayama, JU Niigata</t>
  </si>
  <si>
    <t>NHP10-6659154</t>
  </si>
  <si>
    <t>NKE165-7174152</t>
  </si>
  <si>
    <t>NHP10-2644006</t>
  </si>
  <si>
    <t>NHP10-2631816</t>
  </si>
  <si>
    <t>NHP10-2645255</t>
  </si>
  <si>
    <t>NHP10-2645418</t>
  </si>
  <si>
    <t>NHP10-6692147</t>
  </si>
  <si>
    <t>NHP10-6720404</t>
  </si>
  <si>
    <t>MXPH10-2002905</t>
  </si>
  <si>
    <t>AHR20-7018550</t>
  </si>
  <si>
    <t>ZWE186-1004916</t>
  </si>
  <si>
    <t>AHR20-7012821</t>
  </si>
  <si>
    <t>ZWE186-1001588</t>
  </si>
  <si>
    <t>NHP10-6660705</t>
  </si>
  <si>
    <t>AHR20-7010916</t>
  </si>
  <si>
    <t>TB 01214</t>
  </si>
  <si>
    <t>TB 01212</t>
  </si>
  <si>
    <t>TB 01211</t>
  </si>
  <si>
    <t>TB 01210</t>
  </si>
  <si>
    <t>TB 01209</t>
  </si>
  <si>
    <t>TB 01208</t>
  </si>
  <si>
    <t>TB 01207</t>
  </si>
  <si>
    <t>TB 01206</t>
  </si>
  <si>
    <t>TB 01205</t>
  </si>
  <si>
    <t>TB 01203</t>
  </si>
  <si>
    <t>TB 01204</t>
  </si>
  <si>
    <t>TB 01202</t>
  </si>
  <si>
    <t>TB 01213</t>
  </si>
  <si>
    <t>TB 01216</t>
  </si>
  <si>
    <t>TB 01215</t>
  </si>
  <si>
    <t>TOYOTA ESTIMA Hybrid</t>
  </si>
  <si>
    <t xml:space="preserve"> YARIS</t>
  </si>
  <si>
    <t xml:space="preserve"> ESTIMA Hybrid</t>
  </si>
  <si>
    <t xml:space="preserve"> AURIS HYBRID</t>
  </si>
  <si>
    <t>TAA Hyogo</t>
  </si>
  <si>
    <t>Gifu Hashima Auction / GCA , TAA Hyogo, Arai Bayside, Ju Tokyo</t>
  </si>
  <si>
    <t>NKE165G-AWXNB</t>
  </si>
  <si>
    <t>NHP10-2537128</t>
  </si>
  <si>
    <t>NHP10-6689159</t>
  </si>
  <si>
    <t>NHP10-6683864</t>
  </si>
  <si>
    <t>NHP10-6753452</t>
  </si>
  <si>
    <t>NHP10-2486419</t>
  </si>
  <si>
    <t>TB 01217</t>
  </si>
  <si>
    <t>TB 01218</t>
  </si>
  <si>
    <t>TB 01219</t>
  </si>
  <si>
    <t>TB 01220</t>
  </si>
  <si>
    <t>TB 01221</t>
  </si>
  <si>
    <t>TAA Hiroshima</t>
  </si>
  <si>
    <t>TAA Hiroshima, TAA Kinki, Ju Tokyo</t>
  </si>
  <si>
    <t>NHP10-6715395</t>
  </si>
  <si>
    <t>TB 01222</t>
  </si>
  <si>
    <t>TB 01224</t>
  </si>
  <si>
    <t>TB 01223</t>
  </si>
  <si>
    <t>ZYX10-2048135</t>
  </si>
  <si>
    <t>ZYX10-2029865</t>
  </si>
  <si>
    <t>Uss Fukuoka</t>
  </si>
  <si>
    <t>ZYX11-AHXNB-G</t>
  </si>
  <si>
    <t>NHP10-AHXCB</t>
  </si>
  <si>
    <t>NKE165G-AWXEB-S</t>
  </si>
  <si>
    <t>AHR20W-GFXEB</t>
  </si>
  <si>
    <t>AHR20W-GFXQB</t>
  </si>
  <si>
    <t>ZWE186H-BHXNB-V</t>
  </si>
  <si>
    <t>JAA , Uss Fukuoka</t>
  </si>
  <si>
    <t xml:space="preserve"> PRIUS PHV</t>
  </si>
  <si>
    <t>TB 01229</t>
  </si>
  <si>
    <t>TB 01228</t>
  </si>
  <si>
    <t>NHP10-6721595</t>
  </si>
  <si>
    <t>ZVW35-3010577</t>
  </si>
  <si>
    <t>TB 01226</t>
  </si>
  <si>
    <t>MXPH10-2022312</t>
  </si>
  <si>
    <t>USS Saitama</t>
  </si>
  <si>
    <t>MXPA10-2004165</t>
  </si>
  <si>
    <t>TB 01227</t>
  </si>
  <si>
    <t>USS Osaka</t>
  </si>
  <si>
    <t>MXPH10-2089734</t>
  </si>
  <si>
    <t>TB 01225</t>
  </si>
  <si>
    <t>ZVW30-AHXGB</t>
  </si>
  <si>
    <t>NHP10H-AHXXB</t>
  </si>
  <si>
    <t>ZWE213H-BHXNB</t>
  </si>
  <si>
    <t>ZWE186H-BHXNB-P</t>
  </si>
  <si>
    <t>AHR20W-GRXEB</t>
  </si>
  <si>
    <t>ZWE186H-BHXNB-G</t>
  </si>
  <si>
    <t>ZYX11-AHXNB</t>
  </si>
  <si>
    <t>NHP10-AHXXB-C</t>
  </si>
  <si>
    <t>ZVW52-AHXEB</t>
  </si>
  <si>
    <t>Agreed via email</t>
  </si>
  <si>
    <t>Agreed 5,000 overbid Not a 13,000 over bid</t>
  </si>
  <si>
    <t>Agreed 5,000 overbid Not a 17,000 over bid</t>
  </si>
  <si>
    <t>Can't find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</si>
</sst>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m/d/yyyy;@"/>
    <numFmt numFmtId="167" formatCode="_ [$¥-804]* #,##0_ ;_ [$¥-804]* \-#,##0_ ;_ [$¥-804]* &quot;-&quot;??_ ;_ @_ "/>
    <numFmt numFmtId="168" formatCode="_ * #,##0_ ;_ * \-#,##0_ ;_ * &quot;-&quot;??_ ;_ @_ "/>
    <numFmt numFmtId="169" formatCode="[$-10409]m/d/yyyy"/>
    <numFmt numFmtId="170" formatCode="[$¥-411]#,##0;\-[$¥-411]#,##0"/>
    <numFmt numFmtId="171" formatCode="_(* #,##0_);_(* \(#,##0\);_(* &quot;-&quot;??_);_(@_)"/>
    <numFmt numFmtId="172" formatCode="[$-3409]mmmm\ dd\,\ yyyy;@"/>
    <numFmt numFmtId="173" formatCode="[$-10409]##,###"/>
    <numFmt numFmtId="174" formatCode="[$-10409]0"/>
    <numFmt numFmtId="175" formatCode="[$-10409]mm/dd/yyyy"/>
  </numFmts>
  <fonts count="3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F2F2F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424242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34995574816125979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43" fontId="3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44">
    <xf numFmtId="0" fontId="0" fillId="0" borderId="0" xfId="0"/>
    <xf numFmtId="0" fontId="2" fillId="0" borderId="1" xfId="0" applyFont="1" applyBorder="1" applyAlignment="1">
      <alignment horizontal="center" vertical="center" readingOrder="1"/>
    </xf>
    <xf numFmtId="0" fontId="3" fillId="0" borderId="2" xfId="0" applyFont="1" applyBorder="1" applyAlignment="1" applyProtection="1">
      <alignment horizontal="center" vertical="center"/>
      <protection locked="0"/>
    </xf>
    <xf numFmtId="171" fontId="3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5" fontId="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10" fillId="0" borderId="0" xfId="0" applyFont="1"/>
    <xf numFmtId="171" fontId="10" fillId="0" borderId="0" xfId="0" applyNumberFormat="1" applyFont="1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1" fontId="7" fillId="0" borderId="0" xfId="2" applyNumberFormat="1" applyFont="1" applyBorder="1" applyAlignment="1">
      <alignment horizontal="center" vertical="center"/>
    </xf>
    <xf numFmtId="171" fontId="6" fillId="3" borderId="0" xfId="2" applyNumberFormat="1" applyFont="1" applyFill="1" applyAlignment="1">
      <alignment horizontal="center" vertical="center"/>
    </xf>
    <xf numFmtId="171" fontId="11" fillId="3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171" fontId="13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15" fillId="3" borderId="3" xfId="0" applyFont="1" applyFill="1" applyBorder="1" applyAlignment="1" applyProtection="1">
      <alignment horizontal="center" vertical="center"/>
      <protection locked="0"/>
    </xf>
    <xf numFmtId="171" fontId="15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2" xfId="0" applyFont="1" applyBorder="1" applyAlignment="1" applyProtection="1">
      <alignment horizontal="center" vertical="center"/>
      <protection locked="0"/>
    </xf>
    <xf numFmtId="14" fontId="17" fillId="0" borderId="2" xfId="0" applyNumberFormat="1" applyFont="1" applyBorder="1" applyAlignment="1" applyProtection="1">
      <alignment horizontal="center" vertical="center"/>
      <protection locked="0"/>
    </xf>
    <xf numFmtId="171" fontId="17" fillId="0" borderId="2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4" borderId="0" xfId="0" applyFont="1" applyFill="1"/>
    <xf numFmtId="0" fontId="5" fillId="0" borderId="0" xfId="0" applyFont="1"/>
    <xf numFmtId="0" fontId="5" fillId="4" borderId="4" xfId="0" applyFont="1" applyFill="1" applyBorder="1"/>
    <xf numFmtId="165" fontId="8" fillId="0" borderId="0" xfId="1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0" xfId="0" applyFont="1"/>
    <xf numFmtId="0" fontId="6" fillId="0" borderId="4" xfId="0" applyFont="1" applyBorder="1"/>
    <xf numFmtId="0" fontId="13" fillId="0" borderId="0" xfId="0" applyFont="1" applyAlignment="1">
      <alignment horizontal="center" vertical="center"/>
    </xf>
    <xf numFmtId="165" fontId="6" fillId="0" borderId="0" xfId="1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11" fillId="0" borderId="0" xfId="1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/>
    </xf>
    <xf numFmtId="173" fontId="10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/>
    </xf>
    <xf numFmtId="169" fontId="7" fillId="5" borderId="0" xfId="0" applyNumberFormat="1" applyFont="1" applyFill="1" applyAlignment="1">
      <alignment horizontal="center" vertical="center"/>
    </xf>
    <xf numFmtId="165" fontId="7" fillId="5" borderId="0" xfId="1" applyNumberFormat="1" applyFont="1" applyFill="1" applyBorder="1" applyAlignment="1">
      <alignment horizontal="center" vertical="center"/>
    </xf>
    <xf numFmtId="14" fontId="7" fillId="5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165" fontId="7" fillId="0" borderId="0" xfId="1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65" fontId="7" fillId="0" borderId="0" xfId="1" applyNumberFormat="1" applyFont="1" applyFill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/>
    </xf>
    <xf numFmtId="165" fontId="19" fillId="5" borderId="0" xfId="1" applyNumberFormat="1" applyFont="1" applyFill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169" fontId="19" fillId="6" borderId="0" xfId="0" applyNumberFormat="1" applyFont="1" applyFill="1" applyAlignment="1">
      <alignment horizontal="center" vertical="center"/>
    </xf>
    <xf numFmtId="169" fontId="7" fillId="6" borderId="0" xfId="0" applyNumberFormat="1" applyFont="1" applyFill="1" applyAlignment="1">
      <alignment horizontal="center" vertical="center"/>
    </xf>
    <xf numFmtId="165" fontId="19" fillId="6" borderId="0" xfId="1" applyNumberFormat="1" applyFont="1" applyFill="1" applyBorder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71" fontId="11" fillId="0" borderId="0" xfId="0" applyNumberFormat="1" applyFont="1" applyAlignment="1">
      <alignment horizontal="center" vertical="center"/>
    </xf>
    <xf numFmtId="165" fontId="11" fillId="0" borderId="0" xfId="1" applyNumberFormat="1" applyFont="1" applyFill="1" applyAlignment="1">
      <alignment horizontal="center" vertical="center"/>
    </xf>
    <xf numFmtId="0" fontId="6" fillId="0" borderId="0" xfId="0" applyFont="1" applyAlignment="1">
      <alignment wrapText="1"/>
    </xf>
    <xf numFmtId="165" fontId="6" fillId="0" borderId="0" xfId="1" applyNumberFormat="1" applyFont="1"/>
    <xf numFmtId="165" fontId="7" fillId="5" borderId="0" xfId="0" applyNumberFormat="1" applyFont="1" applyFill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" fontId="19" fillId="5" borderId="0" xfId="1" applyNumberFormat="1" applyFont="1" applyFill="1" applyBorder="1" applyAlignment="1">
      <alignment horizontal="center" vertical="center"/>
    </xf>
    <xf numFmtId="1" fontId="19" fillId="6" borderId="0" xfId="0" applyNumberFormat="1" applyFont="1" applyFill="1" applyAlignment="1">
      <alignment horizontal="center" vertical="center"/>
    </xf>
    <xf numFmtId="165" fontId="6" fillId="0" borderId="5" xfId="1" applyNumberFormat="1" applyFont="1" applyFill="1" applyBorder="1" applyAlignment="1">
      <alignment horizontal="center" vertical="center"/>
    </xf>
    <xf numFmtId="165" fontId="11" fillId="3" borderId="0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 applyAlignment="1">
      <alignment vertical="center"/>
    </xf>
    <xf numFmtId="165" fontId="9" fillId="0" borderId="0" xfId="1" applyNumberFormat="1" applyFont="1" applyAlignment="1">
      <alignment vertical="center"/>
    </xf>
    <xf numFmtId="165" fontId="6" fillId="0" borderId="0" xfId="1" applyNumberFormat="1" applyFont="1" applyAlignment="1">
      <alignment vertical="center"/>
    </xf>
    <xf numFmtId="165" fontId="9" fillId="0" borderId="0" xfId="1" applyNumberFormat="1" applyFont="1"/>
    <xf numFmtId="165" fontId="8" fillId="0" borderId="0" xfId="1" applyNumberFormat="1" applyFont="1"/>
    <xf numFmtId="165" fontId="8" fillId="0" borderId="0" xfId="1" applyNumberFormat="1" applyFont="1" applyAlignment="1">
      <alignment vertical="center"/>
    </xf>
    <xf numFmtId="49" fontId="11" fillId="0" borderId="0" xfId="0" applyNumberFormat="1" applyFont="1" applyAlignment="1">
      <alignment horizontal="left"/>
    </xf>
    <xf numFmtId="0" fontId="11" fillId="3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5" fontId="11" fillId="3" borderId="7" xfId="1" applyNumberFormat="1" applyFont="1" applyFill="1" applyBorder="1" applyAlignment="1">
      <alignment horizontal="center" vertical="center"/>
    </xf>
    <xf numFmtId="165" fontId="9" fillId="0" borderId="8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171" fontId="9" fillId="0" borderId="8" xfId="2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5" fontId="11" fillId="3" borderId="9" xfId="1" applyNumberFormat="1" applyFont="1" applyFill="1" applyBorder="1" applyAlignment="1">
      <alignment horizontal="center" vertical="center"/>
    </xf>
    <xf numFmtId="165" fontId="7" fillId="0" borderId="0" xfId="1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10" xfId="0" applyFont="1" applyBorder="1" applyAlignment="1">
      <alignment vertical="center" readingOrder="1"/>
    </xf>
    <xf numFmtId="0" fontId="8" fillId="0" borderId="7" xfId="0" applyFont="1" applyBorder="1" applyAlignment="1">
      <alignment vertical="center"/>
    </xf>
    <xf numFmtId="0" fontId="6" fillId="0" borderId="10" xfId="0" applyFont="1" applyBorder="1" applyAlignment="1">
      <alignment vertical="top" wrapText="1" readingOrder="1"/>
    </xf>
    <xf numFmtId="0" fontId="11" fillId="3" borderId="11" xfId="0" applyFont="1" applyFill="1" applyBorder="1" applyAlignment="1">
      <alignment vertical="center"/>
    </xf>
    <xf numFmtId="171" fontId="11" fillId="3" borderId="9" xfId="0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165" fontId="13" fillId="5" borderId="8" xfId="1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11" fillId="5" borderId="11" xfId="0" applyFont="1" applyFill="1" applyBorder="1" applyAlignment="1">
      <alignment horizontal="center" vertical="center"/>
    </xf>
    <xf numFmtId="171" fontId="11" fillId="5" borderId="9" xfId="0" applyNumberFormat="1" applyFont="1" applyFill="1" applyBorder="1" applyAlignment="1">
      <alignment horizontal="center" vertical="center"/>
    </xf>
    <xf numFmtId="165" fontId="13" fillId="5" borderId="13" xfId="1" applyNumberFormat="1" applyFont="1" applyFill="1" applyBorder="1" applyAlignment="1">
      <alignment horizontal="center" vertical="center"/>
    </xf>
    <xf numFmtId="165" fontId="6" fillId="0" borderId="7" xfId="1" applyNumberFormat="1" applyFont="1" applyFill="1" applyBorder="1" applyAlignment="1">
      <alignment vertical="center"/>
    </xf>
    <xf numFmtId="165" fontId="8" fillId="0" borderId="7" xfId="1" applyNumberFormat="1" applyFont="1" applyBorder="1" applyAlignment="1">
      <alignment vertical="center"/>
    </xf>
    <xf numFmtId="165" fontId="11" fillId="3" borderId="11" xfId="1" applyNumberFormat="1" applyFont="1" applyFill="1" applyBorder="1" applyAlignment="1">
      <alignment vertical="center"/>
    </xf>
    <xf numFmtId="0" fontId="13" fillId="5" borderId="8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 readingOrder="1"/>
    </xf>
    <xf numFmtId="0" fontId="6" fillId="0" borderId="7" xfId="0" applyFont="1" applyBorder="1" applyAlignment="1">
      <alignment horizontal="left" vertical="center" wrapText="1" readingOrder="1"/>
    </xf>
    <xf numFmtId="171" fontId="13" fillId="5" borderId="13" xfId="0" applyNumberFormat="1" applyFont="1" applyFill="1" applyBorder="1" applyAlignment="1">
      <alignment horizontal="center" vertical="center"/>
    </xf>
    <xf numFmtId="43" fontId="13" fillId="3" borderId="13" xfId="1" applyFont="1" applyFill="1" applyBorder="1" applyAlignment="1">
      <alignment horizontal="center" vertical="center"/>
    </xf>
    <xf numFmtId="172" fontId="6" fillId="0" borderId="14" xfId="0" applyNumberFormat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165" fontId="11" fillId="3" borderId="2" xfId="1" applyNumberFormat="1" applyFont="1" applyFill="1" applyBorder="1" applyAlignment="1">
      <alignment horizontal="center" vertical="center" wrapText="1"/>
    </xf>
    <xf numFmtId="172" fontId="6" fillId="0" borderId="15" xfId="0" applyNumberFormat="1" applyFont="1" applyBorder="1" applyAlignment="1">
      <alignment horizontal="center" vertical="center"/>
    </xf>
    <xf numFmtId="165" fontId="10" fillId="0" borderId="0" xfId="1" applyNumberFormat="1" applyFont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165" fontId="8" fillId="0" borderId="5" xfId="1" applyNumberFormat="1" applyFont="1" applyFill="1" applyBorder="1" applyAlignment="1">
      <alignment horizontal="center" vertical="center" wrapText="1"/>
    </xf>
    <xf numFmtId="169" fontId="8" fillId="0" borderId="5" xfId="0" applyNumberFormat="1" applyFont="1" applyBorder="1" applyAlignment="1">
      <alignment horizontal="center" vertical="center" wrapText="1"/>
    </xf>
    <xf numFmtId="169" fontId="6" fillId="0" borderId="5" xfId="0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69" fontId="8" fillId="5" borderId="0" xfId="0" applyNumberFormat="1" applyFont="1" applyFill="1" applyAlignment="1">
      <alignment horizontal="center" vertical="center"/>
    </xf>
    <xf numFmtId="1" fontId="8" fillId="5" borderId="0" xfId="0" applyNumberFormat="1" applyFont="1" applyFill="1" applyAlignment="1">
      <alignment horizontal="center" vertical="center"/>
    </xf>
    <xf numFmtId="165" fontId="8" fillId="5" borderId="0" xfId="1" applyNumberFormat="1" applyFont="1" applyFill="1" applyBorder="1" applyAlignment="1">
      <alignment horizontal="center" vertical="center"/>
    </xf>
    <xf numFmtId="14" fontId="8" fillId="5" borderId="0" xfId="0" applyNumberFormat="1" applyFont="1" applyFill="1" applyAlignment="1">
      <alignment horizontal="center" vertical="center"/>
    </xf>
    <xf numFmtId="169" fontId="8" fillId="0" borderId="0" xfId="0" applyNumberFormat="1" applyFont="1" applyAlignment="1">
      <alignment horizontal="center" vertical="center"/>
    </xf>
    <xf numFmtId="165" fontId="8" fillId="0" borderId="0" xfId="1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65" fontId="8" fillId="0" borderId="0" xfId="1" applyNumberFormat="1" applyFont="1" applyFill="1" applyAlignment="1">
      <alignment horizontal="center" vertical="center"/>
    </xf>
    <xf numFmtId="170" fontId="8" fillId="0" borderId="0" xfId="2" applyNumberFormat="1" applyFont="1" applyFill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 wrapText="1"/>
    </xf>
    <xf numFmtId="165" fontId="8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4" fontId="8" fillId="0" borderId="5" xfId="0" applyNumberFormat="1" applyFont="1" applyBorder="1" applyAlignment="1">
      <alignment horizontal="center" vertical="center" wrapText="1"/>
    </xf>
    <xf numFmtId="173" fontId="8" fillId="0" borderId="0" xfId="0" applyNumberFormat="1" applyFont="1" applyAlignment="1">
      <alignment horizontal="center" vertical="center"/>
    </xf>
    <xf numFmtId="175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readingOrder="1"/>
    </xf>
    <xf numFmtId="169" fontId="6" fillId="0" borderId="5" xfId="0" applyNumberFormat="1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top" wrapText="1" readingOrder="1"/>
    </xf>
    <xf numFmtId="165" fontId="7" fillId="0" borderId="5" xfId="1" applyNumberFormat="1" applyFont="1" applyFill="1" applyBorder="1" applyAlignment="1">
      <alignment horizontal="center" vertical="center" wrapText="1"/>
    </xf>
    <xf numFmtId="165" fontId="7" fillId="0" borderId="5" xfId="1" applyNumberFormat="1" applyFont="1" applyFill="1" applyBorder="1" applyAlignment="1">
      <alignment horizontal="center" vertical="center"/>
    </xf>
    <xf numFmtId="169" fontId="7" fillId="0" borderId="5" xfId="0" applyNumberFormat="1" applyFont="1" applyBorder="1" applyAlignment="1">
      <alignment horizontal="center" vertical="center" wrapText="1" readingOrder="1"/>
    </xf>
    <xf numFmtId="0" fontId="9" fillId="0" borderId="5" xfId="0" applyFont="1" applyBorder="1" applyAlignment="1">
      <alignment horizontal="center" vertical="center" wrapText="1" readingOrder="1"/>
    </xf>
    <xf numFmtId="0" fontId="9" fillId="0" borderId="5" xfId="0" applyFont="1" applyBorder="1" applyAlignment="1">
      <alignment horizontal="center" vertical="center" wrapText="1"/>
    </xf>
    <xf numFmtId="165" fontId="9" fillId="0" borderId="5" xfId="1" applyNumberFormat="1" applyFont="1" applyFill="1" applyBorder="1" applyAlignment="1">
      <alignment horizontal="center" vertical="center" wrapText="1"/>
    </xf>
    <xf numFmtId="169" fontId="9" fillId="0" borderId="5" xfId="0" applyNumberFormat="1" applyFont="1" applyBorder="1" applyAlignment="1">
      <alignment horizontal="center" vertical="center" wrapText="1" readingOrder="1"/>
    </xf>
    <xf numFmtId="0" fontId="8" fillId="6" borderId="0" xfId="0" applyFont="1" applyFill="1" applyAlignment="1">
      <alignment horizontal="center" vertical="center"/>
    </xf>
    <xf numFmtId="169" fontId="8" fillId="6" borderId="0" xfId="0" applyNumberFormat="1" applyFont="1" applyFill="1" applyAlignment="1">
      <alignment horizontal="center" vertical="center"/>
    </xf>
    <xf numFmtId="1" fontId="8" fillId="6" borderId="0" xfId="0" applyNumberFormat="1" applyFont="1" applyFill="1" applyAlignment="1">
      <alignment horizontal="center" vertical="center"/>
    </xf>
    <xf numFmtId="165" fontId="8" fillId="6" borderId="0" xfId="1" applyNumberFormat="1" applyFont="1" applyFill="1" applyBorder="1" applyAlignment="1">
      <alignment horizontal="center" vertical="center"/>
    </xf>
    <xf numFmtId="167" fontId="8" fillId="6" borderId="0" xfId="0" applyNumberFormat="1" applyFont="1" applyFill="1" applyAlignment="1">
      <alignment horizontal="center" vertical="center"/>
    </xf>
    <xf numFmtId="14" fontId="8" fillId="6" borderId="0" xfId="0" applyNumberFormat="1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22" fillId="0" borderId="0" xfId="0" applyFont="1" applyAlignment="1">
      <alignment horizontal="left" vertical="center"/>
    </xf>
    <xf numFmtId="165" fontId="8" fillId="5" borderId="0" xfId="1" applyNumberFormat="1" applyFont="1" applyFill="1" applyAlignment="1">
      <alignment horizontal="center" vertical="center"/>
    </xf>
    <xf numFmtId="165" fontId="8" fillId="0" borderId="5" xfId="1" applyNumberFormat="1" applyFont="1" applyFill="1" applyBorder="1" applyAlignment="1">
      <alignment horizontal="left" vertical="top" wrapText="1"/>
    </xf>
    <xf numFmtId="0" fontId="23" fillId="0" borderId="0" xfId="0" applyFont="1" applyAlignment="1">
      <alignment horizontal="center"/>
    </xf>
    <xf numFmtId="165" fontId="6" fillId="0" borderId="7" xfId="1" applyNumberFormat="1" applyFont="1" applyFill="1" applyBorder="1" applyAlignment="1">
      <alignment vertical="center" wrapText="1"/>
    </xf>
    <xf numFmtId="165" fontId="8" fillId="0" borderId="5" xfId="1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4" fillId="0" borderId="4" xfId="0" applyFont="1" applyBorder="1"/>
    <xf numFmtId="165" fontId="8" fillId="5" borderId="0" xfId="1" applyNumberFormat="1" applyFont="1" applyFill="1" applyAlignment="1">
      <alignment vertical="center"/>
    </xf>
    <xf numFmtId="165" fontId="8" fillId="0" borderId="0" xfId="0" applyNumberFormat="1" applyFont="1"/>
    <xf numFmtId="165" fontId="10" fillId="0" borderId="0" xfId="1" applyNumberFormat="1" applyFont="1" applyAlignment="1">
      <alignment vertical="center"/>
    </xf>
    <xf numFmtId="165" fontId="6" fillId="0" borderId="5" xfId="1" applyNumberFormat="1" applyFont="1" applyBorder="1" applyAlignment="1">
      <alignment vertical="center" wrapText="1"/>
    </xf>
    <xf numFmtId="165" fontId="8" fillId="0" borderId="0" xfId="1" applyNumberFormat="1" applyFont="1" applyAlignment="1">
      <alignment vertical="center" wrapText="1"/>
    </xf>
    <xf numFmtId="165" fontId="23" fillId="0" borderId="0" xfId="1" applyNumberFormat="1" applyFont="1" applyAlignment="1"/>
    <xf numFmtId="165" fontId="9" fillId="0" borderId="5" xfId="1" applyNumberFormat="1" applyFont="1" applyBorder="1" applyAlignment="1">
      <alignment vertical="center" wrapText="1" readingOrder="1"/>
    </xf>
    <xf numFmtId="175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65" fontId="24" fillId="0" borderId="0" xfId="1" applyNumberFormat="1" applyFont="1" applyAlignment="1"/>
    <xf numFmtId="0" fontId="7" fillId="0" borderId="0" xfId="0" applyFont="1" applyAlignment="1">
      <alignment horizontal="center"/>
    </xf>
    <xf numFmtId="165" fontId="24" fillId="0" borderId="0" xfId="1" applyNumberFormat="1" applyFont="1" applyAlignment="1">
      <alignment horizontal="center"/>
    </xf>
    <xf numFmtId="165" fontId="24" fillId="0" borderId="0" xfId="1" applyNumberFormat="1" applyFont="1" applyFill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165" fontId="8" fillId="0" borderId="0" xfId="1" applyNumberFormat="1" applyFont="1" applyBorder="1" applyAlignment="1">
      <alignment horizontal="center"/>
    </xf>
    <xf numFmtId="165" fontId="8" fillId="0" borderId="5" xfId="1" applyNumberFormat="1" applyFont="1" applyFill="1" applyBorder="1" applyAlignment="1">
      <alignment horizontal="center" wrapText="1"/>
    </xf>
    <xf numFmtId="14" fontId="6" fillId="0" borderId="0" xfId="0" applyNumberFormat="1" applyFont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165" fontId="8" fillId="0" borderId="0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165" fontId="8" fillId="0" borderId="0" xfId="1" applyNumberFormat="1" applyFont="1" applyAlignment="1">
      <alignment horizontal="center"/>
    </xf>
    <xf numFmtId="165" fontId="8" fillId="0" borderId="5" xfId="1" applyNumberFormat="1" applyFont="1" applyFill="1" applyBorder="1" applyAlignment="1">
      <alignment horizontal="center" vertical="center"/>
    </xf>
    <xf numFmtId="0" fontId="25" fillId="0" borderId="0" xfId="0" applyFont="1"/>
    <xf numFmtId="0" fontId="8" fillId="3" borderId="0" xfId="0" applyFont="1" applyFill="1" applyAlignment="1">
      <alignment horizontal="center" vertical="center"/>
    </xf>
    <xf numFmtId="169" fontId="8" fillId="3" borderId="0" xfId="0" applyNumberFormat="1" applyFont="1" applyFill="1" applyAlignment="1">
      <alignment horizontal="center" vertical="center"/>
    </xf>
    <xf numFmtId="165" fontId="8" fillId="3" borderId="0" xfId="1" applyNumberFormat="1" applyFont="1" applyFill="1" applyAlignment="1">
      <alignment horizontal="center" vertical="center"/>
    </xf>
    <xf numFmtId="14" fontId="8" fillId="3" borderId="0" xfId="0" applyNumberFormat="1" applyFont="1" applyFill="1" applyAlignment="1">
      <alignment horizontal="center" vertical="center"/>
    </xf>
    <xf numFmtId="165" fontId="8" fillId="3" borderId="0" xfId="1" applyNumberFormat="1" applyFont="1" applyFill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28" fillId="6" borderId="0" xfId="0" applyFont="1" applyFill="1" applyAlignment="1">
      <alignment horizontal="center" vertical="center"/>
    </xf>
    <xf numFmtId="169" fontId="28" fillId="6" borderId="0" xfId="0" applyNumberFormat="1" applyFont="1" applyFill="1" applyAlignment="1">
      <alignment horizontal="center" vertical="center"/>
    </xf>
    <xf numFmtId="165" fontId="28" fillId="6" borderId="0" xfId="1" applyNumberFormat="1" applyFont="1" applyFill="1" applyAlignment="1">
      <alignment horizontal="center" vertical="center"/>
    </xf>
    <xf numFmtId="167" fontId="28" fillId="6" borderId="0" xfId="1" applyNumberFormat="1" applyFont="1" applyFill="1" applyBorder="1" applyAlignment="1">
      <alignment horizontal="center" vertical="center"/>
    </xf>
    <xf numFmtId="14" fontId="28" fillId="6" borderId="0" xfId="0" applyNumberFormat="1" applyFont="1" applyFill="1" applyAlignment="1">
      <alignment horizontal="center" vertical="center"/>
    </xf>
    <xf numFmtId="165" fontId="28" fillId="6" borderId="0" xfId="1" applyNumberFormat="1" applyFont="1" applyFill="1" applyAlignment="1">
      <alignment vertical="center"/>
    </xf>
    <xf numFmtId="0" fontId="28" fillId="0" borderId="0" xfId="0" applyFont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169" fontId="10" fillId="5" borderId="0" xfId="0" applyNumberFormat="1" applyFont="1" applyFill="1" applyAlignment="1">
      <alignment horizontal="center" vertical="center"/>
    </xf>
    <xf numFmtId="165" fontId="10" fillId="5" borderId="0" xfId="1" applyNumberFormat="1" applyFont="1" applyFill="1" applyAlignment="1">
      <alignment horizontal="center" vertical="center"/>
    </xf>
    <xf numFmtId="14" fontId="10" fillId="5" borderId="0" xfId="0" applyNumberFormat="1" applyFont="1" applyFill="1" applyAlignment="1">
      <alignment horizontal="center" vertical="center"/>
    </xf>
    <xf numFmtId="165" fontId="10" fillId="5" borderId="0" xfId="1" applyNumberFormat="1" applyFont="1" applyFill="1" applyAlignment="1">
      <alignment vertical="center"/>
    </xf>
    <xf numFmtId="0" fontId="10" fillId="7" borderId="0" xfId="0" applyFont="1" applyFill="1" applyAlignment="1">
      <alignment horizontal="center" vertical="center"/>
    </xf>
    <xf numFmtId="165" fontId="10" fillId="5" borderId="0" xfId="1" applyNumberFormat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 wrapText="1"/>
    </xf>
    <xf numFmtId="165" fontId="9" fillId="0" borderId="17" xfId="1" applyNumberFormat="1" applyFont="1" applyBorder="1" applyAlignment="1">
      <alignment horizontal="center" vertical="center"/>
    </xf>
    <xf numFmtId="172" fontId="6" fillId="0" borderId="18" xfId="0" applyNumberFormat="1" applyFont="1" applyBorder="1" applyAlignment="1">
      <alignment horizontal="center" vertical="center"/>
    </xf>
    <xf numFmtId="165" fontId="7" fillId="0" borderId="19" xfId="1" applyNumberFormat="1" applyFont="1" applyBorder="1" applyAlignment="1">
      <alignment horizontal="center" vertical="center"/>
    </xf>
    <xf numFmtId="171" fontId="7" fillId="0" borderId="19" xfId="2" applyNumberFormat="1" applyFont="1" applyBorder="1" applyAlignment="1">
      <alignment horizontal="center" vertical="center"/>
    </xf>
    <xf numFmtId="165" fontId="9" fillId="0" borderId="20" xfId="1" applyNumberFormat="1" applyFont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165" fontId="6" fillId="0" borderId="15" xfId="1" applyNumberFormat="1" applyFont="1" applyFill="1" applyBorder="1" applyAlignment="1">
      <alignment horizontal="left" vertical="center" wrapText="1"/>
    </xf>
    <xf numFmtId="165" fontId="6" fillId="0" borderId="15" xfId="1" applyNumberFormat="1" applyFont="1" applyFill="1" applyBorder="1" applyAlignment="1">
      <alignment horizontal="center" vertical="center" readingOrder="1"/>
    </xf>
    <xf numFmtId="165" fontId="6" fillId="0" borderId="18" xfId="1" applyNumberFormat="1" applyFont="1" applyFill="1" applyBorder="1" applyAlignment="1">
      <alignment horizontal="left" vertical="center" wrapText="1"/>
    </xf>
    <xf numFmtId="165" fontId="6" fillId="0" borderId="0" xfId="1" applyNumberFormat="1" applyFont="1" applyFill="1" applyBorder="1" applyAlignment="1">
      <alignment horizontal="left" vertical="center" wrapText="1"/>
    </xf>
    <xf numFmtId="165" fontId="6" fillId="0" borderId="19" xfId="1" applyNumberFormat="1" applyFont="1" applyFill="1" applyBorder="1" applyAlignment="1">
      <alignment horizontal="left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165" fontId="7" fillId="0" borderId="0" xfId="1" applyNumberFormat="1" applyFont="1" applyFill="1" applyBorder="1" applyAlignment="1">
      <alignment horizontal="right" vertical="center"/>
    </xf>
    <xf numFmtId="165" fontId="7" fillId="0" borderId="19" xfId="1" applyNumberFormat="1" applyFont="1" applyFill="1" applyBorder="1" applyAlignment="1">
      <alignment horizontal="left" vertical="center"/>
    </xf>
    <xf numFmtId="165" fontId="11" fillId="3" borderId="22" xfId="1" applyNumberFormat="1" applyFont="1" applyFill="1" applyBorder="1" applyAlignment="1">
      <alignment horizontal="center" vertical="center" wrapText="1"/>
    </xf>
    <xf numFmtId="165" fontId="7" fillId="0" borderId="15" xfId="1" applyNumberFormat="1" applyFont="1" applyFill="1" applyBorder="1" applyAlignment="1">
      <alignment horizontal="center" vertical="center" readingOrder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165" fontId="7" fillId="0" borderId="19" xfId="1" applyNumberFormat="1" applyFont="1" applyFill="1" applyBorder="1" applyAlignment="1">
      <alignment horizontal="right" vertical="center"/>
    </xf>
    <xf numFmtId="0" fontId="11" fillId="7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0" fillId="0" borderId="15" xfId="0" applyFont="1" applyBorder="1"/>
    <xf numFmtId="167" fontId="10" fillId="0" borderId="0" xfId="0" applyNumberFormat="1" applyFont="1"/>
    <xf numFmtId="167" fontId="8" fillId="0" borderId="17" xfId="1" applyNumberFormat="1" applyFont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167" fontId="13" fillId="0" borderId="19" xfId="1" applyNumberFormat="1" applyFont="1" applyBorder="1" applyAlignment="1">
      <alignment vertical="center"/>
    </xf>
    <xf numFmtId="167" fontId="8" fillId="0" borderId="20" xfId="1" applyNumberFormat="1" applyFont="1" applyBorder="1" applyAlignment="1">
      <alignment horizontal="center" vertical="center"/>
    </xf>
    <xf numFmtId="171" fontId="7" fillId="0" borderId="17" xfId="2" applyNumberFormat="1" applyFont="1" applyBorder="1" applyAlignment="1">
      <alignment horizontal="center" vertical="center"/>
    </xf>
    <xf numFmtId="0" fontId="8" fillId="0" borderId="15" xfId="0" applyFont="1" applyBorder="1"/>
    <xf numFmtId="171" fontId="9" fillId="0" borderId="17" xfId="2" applyNumberFormat="1" applyFont="1" applyBorder="1" applyAlignment="1">
      <alignment horizontal="center" vertical="center"/>
    </xf>
    <xf numFmtId="171" fontId="9" fillId="0" borderId="20" xfId="2" applyNumberFormat="1" applyFont="1" applyBorder="1" applyAlignment="1">
      <alignment horizontal="center" vertical="center"/>
    </xf>
    <xf numFmtId="165" fontId="7" fillId="0" borderId="0" xfId="1" applyNumberFormat="1" applyFont="1" applyFill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165" fontId="8" fillId="0" borderId="15" xfId="1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71" fontId="7" fillId="0" borderId="20" xfId="2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65" fontId="7" fillId="0" borderId="15" xfId="1" applyNumberFormat="1" applyFont="1" applyFill="1" applyBorder="1" applyAlignment="1">
      <alignment horizontal="right" vertical="center"/>
    </xf>
    <xf numFmtId="165" fontId="7" fillId="0" borderId="18" xfId="1" applyNumberFormat="1" applyFont="1" applyFill="1" applyBorder="1" applyAlignment="1">
      <alignment horizontal="right" vertical="center"/>
    </xf>
    <xf numFmtId="165" fontId="8" fillId="0" borderId="17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165" fontId="27" fillId="0" borderId="0" xfId="1" applyNumberFormat="1" applyFont="1" applyBorder="1" applyAlignment="1">
      <alignment horizontal="center" vertical="center"/>
    </xf>
    <xf numFmtId="167" fontId="27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/>
    </xf>
    <xf numFmtId="165" fontId="3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1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9" fontId="0" fillId="0" borderId="0" xfId="0" applyNumberFormat="1" applyAlignment="1">
      <alignment horizontal="center" vertical="center" wrapText="1"/>
    </xf>
    <xf numFmtId="165" fontId="0" fillId="0" borderId="0" xfId="1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vertical="center" wrapText="1"/>
    </xf>
    <xf numFmtId="0" fontId="0" fillId="0" borderId="0" xfId="0" applyAlignment="1">
      <alignment horizontal="center"/>
    </xf>
    <xf numFmtId="165" fontId="0" fillId="0" borderId="0" xfId="1" applyNumberFormat="1" applyFont="1" applyBorder="1" applyAlignment="1">
      <alignment horizontal="center"/>
    </xf>
    <xf numFmtId="0" fontId="29" fillId="0" borderId="0" xfId="0" applyFont="1"/>
    <xf numFmtId="0" fontId="32" fillId="0" borderId="0" xfId="0" applyFont="1" applyAlignment="1">
      <alignment horizontal="center" vertical="center"/>
    </xf>
    <xf numFmtId="0" fontId="8" fillId="0" borderId="17" xfId="0" applyFont="1" applyBorder="1"/>
    <xf numFmtId="165" fontId="8" fillId="0" borderId="18" xfId="1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65" fontId="7" fillId="0" borderId="19" xfId="1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2" fillId="0" borderId="23" xfId="0" applyFont="1" applyBorder="1" applyAlignment="1">
      <alignment horizontal="left" vertical="center"/>
    </xf>
    <xf numFmtId="0" fontId="32" fillId="0" borderId="29" xfId="0" applyFont="1" applyBorder="1" applyAlignment="1">
      <alignment horizontal="center" vertical="center"/>
    </xf>
    <xf numFmtId="165" fontId="32" fillId="0" borderId="29" xfId="1" applyNumberFormat="1" applyFont="1" applyBorder="1" applyAlignment="1">
      <alignment horizontal="center" vertical="center"/>
    </xf>
    <xf numFmtId="166" fontId="32" fillId="0" borderId="29" xfId="0" applyNumberFormat="1" applyFont="1" applyBorder="1" applyAlignment="1">
      <alignment horizontal="center" vertical="center"/>
    </xf>
    <xf numFmtId="165" fontId="32" fillId="0" borderId="29" xfId="1" applyNumberFormat="1" applyFont="1" applyBorder="1" applyAlignment="1">
      <alignment vertical="center"/>
    </xf>
    <xf numFmtId="0" fontId="32" fillId="0" borderId="30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65" fontId="27" fillId="0" borderId="0" xfId="1" applyNumberFormat="1" applyFont="1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14" fontId="29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26" fillId="0" borderId="0" xfId="1" applyNumberFormat="1" applyFont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165" fontId="0" fillId="0" borderId="0" xfId="1" applyNumberFormat="1" applyFont="1" applyBorder="1" applyAlignment="1">
      <alignment vertical="center"/>
    </xf>
    <xf numFmtId="165" fontId="26" fillId="0" borderId="0" xfId="1" applyNumberFormat="1" applyFont="1" applyBorder="1" applyAlignment="1">
      <alignment horizontal="center"/>
    </xf>
    <xf numFmtId="0" fontId="29" fillId="0" borderId="0" xfId="0" applyFont="1" applyAlignment="1">
      <alignment horizontal="center" vertical="top" wrapText="1" readingOrder="1"/>
    </xf>
    <xf numFmtId="165" fontId="0" fillId="0" borderId="0" xfId="1" applyNumberFormat="1" applyFont="1" applyFill="1" applyBorder="1" applyAlignment="1">
      <alignment horizontal="center" wrapText="1"/>
    </xf>
    <xf numFmtId="0" fontId="33" fillId="0" borderId="0" xfId="0" applyFont="1" applyAlignment="1">
      <alignment horizontal="center" vertical="top" wrapText="1" readingOrder="1"/>
    </xf>
    <xf numFmtId="165" fontId="33" fillId="0" borderId="0" xfId="1" applyNumberFormat="1" applyFont="1" applyFill="1" applyBorder="1" applyAlignment="1">
      <alignment horizontal="center" vertical="top" wrapText="1" readingOrder="1"/>
    </xf>
    <xf numFmtId="0" fontId="2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4" fontId="29" fillId="0" borderId="0" xfId="0" applyNumberFormat="1" applyFont="1" applyAlignment="1">
      <alignment horizontal="center"/>
    </xf>
    <xf numFmtId="165" fontId="26" fillId="0" borderId="0" xfId="1" applyNumberFormat="1" applyFont="1" applyFill="1" applyBorder="1" applyAlignment="1">
      <alignment horizontal="center" vertical="center"/>
    </xf>
    <xf numFmtId="165" fontId="32" fillId="0" borderId="29" xfId="1" applyNumberFormat="1" applyFont="1" applyFill="1" applyBorder="1" applyAlignment="1">
      <alignment horizontal="center" vertical="center"/>
    </xf>
    <xf numFmtId="170" fontId="32" fillId="0" borderId="29" xfId="2" applyNumberFormat="1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top" wrapText="1" readingOrder="1"/>
    </xf>
    <xf numFmtId="0" fontId="0" fillId="0" borderId="17" xfId="0" applyBorder="1" applyAlignment="1">
      <alignment horizontal="center"/>
    </xf>
    <xf numFmtId="0" fontId="33" fillId="0" borderId="15" xfId="0" applyFont="1" applyBorder="1" applyAlignment="1">
      <alignment horizontal="center" vertical="top" wrapText="1" readingOrder="1"/>
    </xf>
    <xf numFmtId="0" fontId="29" fillId="0" borderId="15" xfId="0" applyFont="1" applyBorder="1" applyAlignment="1">
      <alignment horizontal="center" wrapText="1"/>
    </xf>
    <xf numFmtId="0" fontId="29" fillId="0" borderId="15" xfId="0" applyFont="1" applyBorder="1" applyAlignment="1">
      <alignment horizontal="center" vertical="center"/>
    </xf>
    <xf numFmtId="0" fontId="27" fillId="5" borderId="31" xfId="0" applyFont="1" applyFill="1" applyBorder="1" applyAlignment="1">
      <alignment horizontal="center" vertical="center"/>
    </xf>
    <xf numFmtId="169" fontId="27" fillId="5" borderId="4" xfId="0" applyNumberFormat="1" applyFont="1" applyFill="1" applyBorder="1" applyAlignment="1">
      <alignment horizontal="center" vertical="center"/>
    </xf>
    <xf numFmtId="165" fontId="27" fillId="5" borderId="4" xfId="1" applyNumberFormat="1" applyFont="1" applyFill="1" applyBorder="1" applyAlignment="1">
      <alignment horizontal="center" vertical="center"/>
    </xf>
    <xf numFmtId="14" fontId="27" fillId="5" borderId="4" xfId="0" applyNumberFormat="1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165" fontId="27" fillId="5" borderId="4" xfId="1" applyNumberFormat="1" applyFont="1" applyFill="1" applyBorder="1" applyAlignment="1">
      <alignment vertical="center"/>
    </xf>
    <xf numFmtId="0" fontId="27" fillId="7" borderId="32" xfId="0" applyFont="1" applyFill="1" applyBorder="1" applyAlignment="1">
      <alignment horizontal="center" vertical="center"/>
    </xf>
    <xf numFmtId="165" fontId="13" fillId="3" borderId="13" xfId="1" applyNumberFormat="1" applyFont="1" applyFill="1" applyBorder="1" applyAlignment="1">
      <alignment horizontal="center" vertical="center"/>
    </xf>
    <xf numFmtId="165" fontId="27" fillId="0" borderId="0" xfId="1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165" fontId="7" fillId="0" borderId="15" xfId="1" applyNumberFormat="1" applyFont="1" applyBorder="1" applyAlignment="1">
      <alignment horizontal="left" vertical="center"/>
    </xf>
    <xf numFmtId="0" fontId="31" fillId="0" borderId="0" xfId="0" applyFont="1"/>
    <xf numFmtId="165" fontId="8" fillId="0" borderId="15" xfId="1" applyNumberFormat="1" applyFont="1" applyBorder="1"/>
    <xf numFmtId="165" fontId="8" fillId="0" borderId="17" xfId="0" applyNumberFormat="1" applyFont="1" applyBorder="1"/>
    <xf numFmtId="165" fontId="0" fillId="0" borderId="0" xfId="1" applyNumberFormat="1" applyFont="1" applyBorder="1" applyAlignment="1">
      <alignment horizontal="center" readingOrder="1"/>
    </xf>
    <xf numFmtId="165" fontId="0" fillId="0" borderId="0" xfId="1" applyNumberFormat="1" applyFont="1" applyFill="1" applyBorder="1" applyAlignment="1">
      <alignment horizontal="center" wrapText="1" readingOrder="1"/>
    </xf>
    <xf numFmtId="165" fontId="26" fillId="0" borderId="0" xfId="1" applyNumberFormat="1" applyFont="1" applyBorder="1" applyAlignment="1">
      <alignment horizontal="center" readingOrder="1"/>
    </xf>
    <xf numFmtId="0" fontId="29" fillId="0" borderId="0" xfId="0" applyFont="1" applyAlignment="1">
      <alignment horizontal="center" vertical="center" readingOrder="1"/>
    </xf>
    <xf numFmtId="14" fontId="29" fillId="0" borderId="0" xfId="0" applyNumberFormat="1" applyFont="1" applyAlignment="1">
      <alignment horizontal="center" readingOrder="1"/>
    </xf>
    <xf numFmtId="0" fontId="31" fillId="0" borderId="0" xfId="0" applyFont="1" applyAlignment="1">
      <alignment horizontal="center" readingOrder="1"/>
    </xf>
    <xf numFmtId="0" fontId="0" fillId="0" borderId="0" xfId="0" applyAlignment="1">
      <alignment horizontal="center" vertical="center" readingOrder="1"/>
    </xf>
    <xf numFmtId="0" fontId="27" fillId="5" borderId="33" xfId="0" applyFont="1" applyFill="1" applyBorder="1" applyAlignment="1">
      <alignment horizontal="center" vertical="center"/>
    </xf>
    <xf numFmtId="169" fontId="27" fillId="5" borderId="3" xfId="0" applyNumberFormat="1" applyFont="1" applyFill="1" applyBorder="1" applyAlignment="1">
      <alignment horizontal="center" vertical="center"/>
    </xf>
    <xf numFmtId="165" fontId="27" fillId="5" borderId="3" xfId="1" applyNumberFormat="1" applyFont="1" applyFill="1" applyBorder="1" applyAlignment="1">
      <alignment horizontal="center" vertical="center"/>
    </xf>
    <xf numFmtId="14" fontId="27" fillId="5" borderId="3" xfId="0" applyNumberFormat="1" applyFont="1" applyFill="1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/>
    </xf>
    <xf numFmtId="165" fontId="27" fillId="5" borderId="3" xfId="1" applyNumberFormat="1" applyFont="1" applyFill="1" applyBorder="1" applyAlignment="1">
      <alignment vertical="center"/>
    </xf>
    <xf numFmtId="0" fontId="27" fillId="7" borderId="34" xfId="0" applyFont="1" applyFill="1" applyBorder="1" applyAlignment="1">
      <alignment horizontal="center" vertical="center"/>
    </xf>
    <xf numFmtId="0" fontId="29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29" fillId="0" borderId="19" xfId="0" applyFont="1" applyBorder="1" applyAlignment="1">
      <alignment horizontal="center"/>
    </xf>
    <xf numFmtId="0" fontId="29" fillId="0" borderId="19" xfId="0" applyFont="1" applyBorder="1" applyAlignment="1">
      <alignment horizontal="center" wrapText="1"/>
    </xf>
    <xf numFmtId="0" fontId="29" fillId="0" borderId="19" xfId="0" applyFont="1" applyBorder="1" applyAlignment="1">
      <alignment horizontal="center" vertical="center"/>
    </xf>
    <xf numFmtId="165" fontId="0" fillId="0" borderId="19" xfId="1" applyNumberFormat="1" applyFont="1" applyBorder="1" applyAlignment="1">
      <alignment horizontal="center"/>
    </xf>
    <xf numFmtId="165" fontId="0" fillId="0" borderId="19" xfId="1" applyNumberFormat="1" applyFont="1" applyFill="1" applyBorder="1" applyAlignment="1">
      <alignment horizontal="center" wrapText="1"/>
    </xf>
    <xf numFmtId="14" fontId="29" fillId="0" borderId="19" xfId="0" applyNumberFormat="1" applyFont="1" applyBorder="1" applyAlignment="1">
      <alignment horizontal="center"/>
    </xf>
    <xf numFmtId="165" fontId="26" fillId="0" borderId="19" xfId="1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0" xfId="0" applyFont="1" applyAlignment="1">
      <alignment horizontal="center" vertical="top" wrapText="1" readingOrder="1"/>
    </xf>
    <xf numFmtId="0" fontId="31" fillId="0" borderId="0" xfId="0" applyFont="1" applyAlignment="1">
      <alignment wrapText="1"/>
    </xf>
    <xf numFmtId="0" fontId="0" fillId="0" borderId="8" xfId="0" applyBorder="1" applyAlignment="1">
      <alignment horizontal="center" vertical="center"/>
    </xf>
    <xf numFmtId="0" fontId="29" fillId="8" borderId="0" xfId="0" applyFont="1" applyFill="1" applyAlignment="1">
      <alignment horizontal="center" wrapText="1"/>
    </xf>
    <xf numFmtId="0" fontId="29" fillId="8" borderId="0" xfId="0" applyFont="1" applyFill="1" applyAlignment="1">
      <alignment horizontal="center" vertical="top" wrapText="1" readingOrder="1"/>
    </xf>
    <xf numFmtId="0" fontId="11" fillId="3" borderId="7" xfId="0" applyFont="1" applyFill="1" applyBorder="1" applyAlignment="1">
      <alignment horizontal="center" vertical="center" wrapText="1"/>
    </xf>
    <xf numFmtId="0" fontId="11" fillId="7" borderId="35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20" fillId="3" borderId="36" xfId="0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5" borderId="36" xfId="0" applyFont="1" applyFill="1" applyBorder="1" applyAlignment="1">
      <alignment horizontal="center" vertical="center"/>
    </xf>
    <xf numFmtId="0" fontId="20" fillId="5" borderId="37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/>
    </xf>
    <xf numFmtId="165" fontId="20" fillId="3" borderId="36" xfId="1" applyNumberFormat="1" applyFont="1" applyFill="1" applyBorder="1" applyAlignment="1">
      <alignment horizontal="center" vertical="center"/>
    </xf>
    <xf numFmtId="165" fontId="20" fillId="3" borderId="37" xfId="1" applyNumberFormat="1" applyFont="1" applyFill="1" applyBorder="1" applyAlignment="1">
      <alignment horizontal="center" vertical="center"/>
    </xf>
    <xf numFmtId="165" fontId="20" fillId="3" borderId="21" xfId="1" applyNumberFormat="1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1" fillId="7" borderId="41" xfId="0" applyFont="1" applyFill="1" applyBorder="1" applyAlignment="1">
      <alignment horizontal="center" vertical="center" wrapText="1"/>
    </xf>
    <xf numFmtId="0" fontId="11" fillId="7" borderId="42" xfId="0" applyFont="1" applyFill="1" applyBorder="1" applyAlignment="1">
      <alignment horizontal="center" vertical="center" wrapText="1"/>
    </xf>
    <xf numFmtId="0" fontId="19" fillId="3" borderId="23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165" fontId="19" fillId="3" borderId="23" xfId="1" applyNumberFormat="1" applyFont="1" applyFill="1" applyBorder="1" applyAlignment="1">
      <alignment horizontal="center" vertical="center"/>
    </xf>
    <xf numFmtId="165" fontId="19" fillId="3" borderId="29" xfId="1" applyNumberFormat="1" applyFont="1" applyFill="1" applyBorder="1" applyAlignment="1">
      <alignment horizontal="center" vertical="center"/>
    </xf>
    <xf numFmtId="165" fontId="19" fillId="3" borderId="30" xfId="1" applyNumberFormat="1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 wrapText="1"/>
    </xf>
    <xf numFmtId="0" fontId="11" fillId="7" borderId="43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165" fontId="19" fillId="3" borderId="24" xfId="1" applyNumberFormat="1" applyFont="1" applyFill="1" applyBorder="1" applyAlignment="1">
      <alignment horizontal="center" vertical="center"/>
    </xf>
    <xf numFmtId="165" fontId="19" fillId="3" borderId="25" xfId="1" applyNumberFormat="1" applyFont="1" applyFill="1" applyBorder="1" applyAlignment="1">
      <alignment horizontal="center" vertical="center"/>
    </xf>
    <xf numFmtId="165" fontId="19" fillId="3" borderId="26" xfId="1" applyNumberFormat="1" applyFont="1" applyFill="1" applyBorder="1" applyAlignment="1">
      <alignment horizontal="center" vertical="center"/>
    </xf>
    <xf numFmtId="0" fontId="19" fillId="5" borderId="44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 wrapText="1"/>
    </xf>
  </cellXfs>
  <cellStyles count="3">
    <cellStyle name="Comma" xfId="1" builtinId="3"/>
    <cellStyle name="Comma 2" xfId="2" xr:uid="{00000000-0005-0000-0000-000006000000}"/>
    <cellStyle name="Normal" xfId="0" builtinId="0"/>
  </cellStyles>
  <dxfs count="14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wrapText="1" readingOrder="0"/>
    </dxf>
    <dxf>
      <alignment wrapText="0" readingOrder="0"/>
    </dxf>
    <dxf>
      <font>
        <sz val="9"/>
      </font>
    </dxf>
    <dxf>
      <font>
        <sz val="9"/>
      </font>
    </dxf>
    <dxf>
      <border>
        <top style="thin">
          <color auto="1"/>
        </top>
        <bottom style="double">
          <color auto="1"/>
        </bottom>
      </border>
    </dxf>
    <dxf>
      <border>
        <top style="thin">
          <color auto="1"/>
        </top>
        <bottom style="double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wrapText="0" readingOrder="0"/>
    </dxf>
    <dxf>
      <font>
        <sz val="9"/>
      </font>
    </dxf>
    <dxf>
      <font>
        <sz val="9"/>
      </font>
    </dxf>
    <dxf>
      <border>
        <top style="thin">
          <color auto="1"/>
        </top>
        <bottom style="double">
          <color auto="1"/>
        </bottom>
      </border>
    </dxf>
    <dxf>
      <border>
        <top style="thin">
          <color auto="1"/>
        </top>
        <bottom style="double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alignment wrapText="0" readingOrder="0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border>
        <top style="thin">
          <color auto="1"/>
        </top>
        <bottom style="double">
          <color auto="1"/>
        </bottom>
      </border>
    </dxf>
    <dxf>
      <border>
        <top style="thin">
          <color auto="1"/>
        </top>
        <bottom style="double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sz val="8"/>
      </font>
    </dxf>
    <dxf>
      <alignment wrapText="0" readingOrder="0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border>
        <top style="thin">
          <color auto="1"/>
        </top>
        <bottom style="double">
          <color auto="1"/>
        </bottom>
      </border>
    </dxf>
    <dxf>
      <border>
        <top style="thin">
          <color auto="1"/>
        </top>
        <bottom style="double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alignment wrapText="0" readingOrder="0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border>
        <top style="thin">
          <color auto="1"/>
        </top>
        <bottom style="double">
          <color auto="1"/>
        </bottom>
      </border>
    </dxf>
    <dxf>
      <border>
        <top style="thin">
          <color auto="1"/>
        </top>
        <bottom style="double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alignment wrapText="0" readingOrder="0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border>
        <top style="thin">
          <color auto="1"/>
        </top>
        <bottom style="double">
          <color auto="1"/>
        </bottom>
      </border>
    </dxf>
    <dxf>
      <border>
        <top style="thin">
          <color auto="1"/>
        </top>
        <bottom style="double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63927\Downloads\Prefix%20Summ_%20TNZ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eriel\Desktop\MEL%20OSL\TNZ%20account\Prefix%20Summ_TNZ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eriel\Desktop\MEL%20OSL\TNZ%20account\Prefix%20Summ_TNZ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eriel\Desktop\MEL%20OSL\TNZ%20account\Prefix%20Summ_TNZ.xlsx" TargetMode="External"/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eriel\Desktop\MEL%20OSL\TNZ%20account\Prefix%20Summ_TNZ.xlsx" TargetMode="External"/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eriel\Desktop\MEL%20OSL\TNZ%20account\Prefix%20Summ_TNZ.xlsx" TargetMode="External"/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uri Fushida" refreshedDate="44865.865919560187" createdVersion="4" refreshedVersion="4" minRefreshableVersion="3" recordCount="33" xr:uid="{00000000-000A-0000-FFFF-FFFF00000000}">
  <cacheSource type="worksheet">
    <worksheetSource ref="D2:D34" sheet="raw" r:id="rId2"/>
  </cacheSource>
  <cacheFields count="4">
    <cacheField name="Date" numFmtId="0">
      <sharedItems containsSemiMixedTypes="0" containsNonDate="0" containsDate="1" containsString="0" minDate="2011-10-22T00:00:00" maxDate="2022-11-01T00:00:00"/>
    </cacheField>
    <cacheField name="Model" numFmtId="0">
      <sharedItems count="8">
        <s v="AQUA"/>
        <s v="C-HR"/>
        <s v="COROLLA TOURING"/>
        <s v="ROCKY"/>
        <s v="HIACE"/>
        <s v="COROLLA SPORT"/>
        <s v="C-HR HYBRID"/>
        <s v="COROLLA SPORT HYBRID"/>
      </sharedItems>
    </cacheField>
    <cacheField name="Prefix" numFmtId="0">
      <sharedItems count="6">
        <s v="NHP10"/>
        <s v="ZYX10"/>
        <s v="ZRE212"/>
        <s v="A202"/>
        <s v="TRH219"/>
        <s v="ZWE211"/>
      </sharedItems>
    </cacheField>
    <cacheField name="Total" numFmtId="0">
      <sharedItems containsSemiMixedTypes="0" containsString="0" containsNumber="1" containsInteger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uri Fushida" refreshedDate="44890.657898263889" createdVersion="4" refreshedVersion="4" minRefreshableVersion="3" recordCount="63" xr:uid="{00000000-000A-0000-FFFF-FFFF01000000}">
  <cacheSource type="worksheet">
    <worksheetSource ref="A1:D45" sheet="raw" r:id="rId2"/>
  </cacheSource>
  <cacheFields count="4">
    <cacheField name="Date" numFmtId="0">
      <sharedItems containsSemiMixedTypes="0" containsNonDate="0" containsDate="1" containsString="0" minDate="2022-11-01T14:49:31" maxDate="2022-11-24T09:36:13"/>
    </cacheField>
    <cacheField name="Model" numFmtId="0">
      <sharedItems count="13">
        <s v="COROLLA FIELDER"/>
        <s v="AQUA"/>
        <s v="C-HR"/>
        <s v="PRIUS PHV"/>
        <s v="COROLLA SPORTS"/>
        <s v="COROLLA TOURING"/>
        <s v="COROLLA TOURING HYBR"/>
        <s v="AURIS HYBRID"/>
        <s v="COROLLA SPORT"/>
        <s v="PRIUS"/>
        <s v="VITZ"/>
        <s v="AURIS"/>
        <s v="ESTIMA Hybrid"/>
      </sharedItems>
    </cacheField>
    <cacheField name="Prefix" numFmtId="0">
      <sharedItems count="12">
        <s v="NKE165"/>
        <s v="NHP10"/>
        <s v="ZYX10"/>
        <s v="ZVW52"/>
        <s v="ZWE211"/>
        <s v="ZWE186"/>
        <s v="ZYX11"/>
        <e v="#VALUE!"/>
        <s v="ZVW30"/>
        <s v="ZWE213"/>
        <s v="NHP130"/>
        <s v="AHR20"/>
      </sharedItems>
    </cacheField>
    <cacheField name="Total" numFmtId="0">
      <sharedItems containsSemiMixedTypes="0" containsString="0" containsNumber="1" containsInteger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riel" refreshedDate="44958.360762384262" createdVersion="5" refreshedVersion="5" minRefreshableVersion="3" recordCount="14" xr:uid="{00000000-000A-0000-FFFF-FFFF02000000}">
  <cacheSource type="worksheet">
    <worksheetSource ref="A1:D5" sheet="raw" r:id="rId2"/>
  </cacheSource>
  <cacheFields count="4">
    <cacheField name="Date" numFmtId="0">
      <sharedItems/>
    </cacheField>
    <cacheField name="Model" numFmtId="0">
      <sharedItems count="11">
        <s v="TOYOTA C-HR"/>
        <s v="TOYOTA AQUA"/>
        <s v="TOYOTA AURIS HYBRID"/>
        <s v="TOYOTA FIELDER"/>
        <s v="TOYOTA COROLLA"/>
        <s v="TOYOTA YARIS"/>
        <s v="TOYOTA FIELDER HYBRID"/>
        <s v="TOYOTA COROLLA HYBRID"/>
        <s v="TOYOTA CAMRY"/>
        <s v="TOYOTA PRIUS PHV"/>
        <s v="  TOYOTA AQUA"/>
      </sharedItems>
    </cacheField>
    <cacheField name="Prefix" numFmtId="0">
      <sharedItems count="8">
        <s v="ZYX10"/>
        <s v="NHP10"/>
        <s v="ZWE186"/>
        <s v="NKE165"/>
        <s v="ZWE211"/>
        <s v="MXPH15"/>
        <s v="AVV50"/>
        <s v="ZVW35"/>
      </sharedItems>
    </cacheField>
    <cacheField name="Total" numFmtId="0">
      <sharedItems containsSemiMixedTypes="0" containsString="0" containsNumber="1" containsInteger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riel" refreshedDate="44994.36666388889" createdVersion="5" refreshedVersion="5" minRefreshableVersion="3" recordCount="19" xr:uid="{00000000-000A-0000-FFFF-FFFF03000000}">
  <cacheSource type="worksheet">
    <worksheetSource ref="A1:D5" sheet="raw" r:id="rId2"/>
  </cacheSource>
  <cacheFields count="4">
    <cacheField name="Date" numFmtId="165">
      <sharedItems containsSemiMixedTypes="0" containsNonDate="0" containsDate="1" containsString="0" minDate="2023-02-06T00:00:00" maxDate="2023-03-01T00:00:00"/>
    </cacheField>
    <cacheField name="Model" numFmtId="0">
      <sharedItems count="6">
        <s v="TOYOTA C-HR"/>
        <s v="TOYOTA AQUA"/>
        <s v="TOYOTA RAV4"/>
        <s v="TOYOTA COROLLA FIELDER"/>
        <s v="TOYOTA YARIS"/>
        <s v="TOYOTA COROLLA"/>
      </sharedItems>
    </cacheField>
    <cacheField name="Prefix" numFmtId="0">
      <sharedItems count="7">
        <s v="ZYX10"/>
        <s v="NHP10"/>
        <s v="AXAH54"/>
        <s v="ZYX11"/>
        <s v="NKE165"/>
        <s v="MXPH10"/>
        <s v="ZWE211"/>
      </sharedItems>
    </cacheField>
    <cacheField name="Total" numFmtId="0">
      <sharedItems containsSemiMixedTypes="0" containsString="0" containsNumber="1" containsInteger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riel" refreshedDate="45014.360057060185" createdVersion="5" refreshedVersion="5" minRefreshableVersion="3" recordCount="19" xr:uid="{00000000-000A-0000-FFFF-FFFF04000000}">
  <cacheSource type="worksheet">
    <worksheetSource ref="A1:D5" sheet="raw" r:id="rId2"/>
  </cacheSource>
  <cacheFields count="4">
    <cacheField name="Date" numFmtId="165">
      <sharedItems containsSemiMixedTypes="0" containsNonDate="0" containsDate="1" containsString="0" minDate="2023-03-03T00:00:00" maxDate="2023-03-17T15:24:57"/>
    </cacheField>
    <cacheField name="Model" numFmtId="0">
      <sharedItems count="5">
        <s v="TOYOTA AQUA"/>
        <s v="TOYOTA C-HR"/>
        <s v="TOYOTA COROLLA TOURING"/>
        <s v="TOYOTA RAV4"/>
        <s v="TOYOTA COROLLA FIELDER"/>
      </sharedItems>
    </cacheField>
    <cacheField name="Prefix" numFmtId="0">
      <sharedItems count="5">
        <s v="NHP10"/>
        <s v="ZYX11"/>
        <s v="ZWE211"/>
        <s v="AXAH54"/>
        <s v="NKE165"/>
      </sharedItems>
    </cacheField>
    <cacheField name="Total" numFmtId="0">
      <sharedItems containsSemiMixedTypes="0" containsString="0" containsNumber="1" containsInteger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riel" refreshedDate="45047.353798611111" createdVersion="5" refreshedVersion="5" minRefreshableVersion="3" recordCount="48" xr:uid="{00000000-000A-0000-FFFF-FFFF05000000}">
  <cacheSource type="worksheet">
    <worksheetSource ref="A1:D49" sheet="raw" r:id="rId2"/>
  </cacheSource>
  <cacheFields count="4">
    <cacheField name="Date" numFmtId="166">
      <sharedItems containsSemiMixedTypes="0" containsNonDate="0" containsDate="1" containsString="0" minDate="2023-04-12T00:00:00" maxDate="2023-04-30T00:00:00"/>
    </cacheField>
    <cacheField name="Model" numFmtId="0">
      <sharedItems count="12">
        <s v="TOYOTA YARIS"/>
        <s v="TOYOTA VITZ"/>
        <s v="TOYOTA C-HR"/>
        <s v="TOYOTA COROLLA FIELDER"/>
        <s v="TOYOTA AQUA"/>
        <s v="TOYOTA RAV4"/>
        <s v="TOYOTA AXIO"/>
        <s v="TOYOTA AURIS"/>
        <s v="TOYOTA CROWN CROSS OVER"/>
        <s v="TOYOTA ESTIMA Hybrid"/>
        <s v="TOYOTA AURIS HYBRID"/>
        <s v="TOYOTA PRIUS PHV"/>
      </sharedItems>
    </cacheField>
    <cacheField name="Prefix" numFmtId="0">
      <sharedItems count="11">
        <s v="MXPH10"/>
        <s v="NHP130"/>
        <s v="ZYX10"/>
        <s v="NKE165"/>
        <s v="NHP10"/>
        <s v="AXAH54"/>
        <s v="ZYX11"/>
        <s v="ZWE186"/>
        <s v="TZSH35"/>
        <s v="AHR20"/>
        <s v="ZVW35"/>
      </sharedItems>
    </cacheField>
    <cacheField name="Total" numFmtId="0">
      <sharedItems containsSemiMixedTypes="0" containsString="0" containsNumber="1" containsInteger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d v="2022-10-18T00:00:00"/>
    <x v="0"/>
    <x v="0"/>
    <n v="1"/>
  </r>
  <r>
    <d v="2022-10-18T00:00:00"/>
    <x v="1"/>
    <x v="1"/>
    <n v="1"/>
  </r>
  <r>
    <d v="2022-10-18T00:00:00"/>
    <x v="1"/>
    <x v="1"/>
    <n v="1"/>
  </r>
  <r>
    <d v="2022-10-18T00:00:00"/>
    <x v="0"/>
    <x v="0"/>
    <n v="1"/>
  </r>
  <r>
    <d v="2022-10-19T00:00:00"/>
    <x v="0"/>
    <x v="0"/>
    <n v="1"/>
  </r>
  <r>
    <d v="2022-10-19T00:00:00"/>
    <x v="2"/>
    <x v="2"/>
    <n v="1"/>
  </r>
  <r>
    <d v="2022-10-19T00:00:00"/>
    <x v="0"/>
    <x v="0"/>
    <n v="1"/>
  </r>
  <r>
    <d v="2022-10-20T00:00:00"/>
    <x v="0"/>
    <x v="0"/>
    <n v="1"/>
  </r>
  <r>
    <d v="2011-10-22T00:00:00"/>
    <x v="3"/>
    <x v="3"/>
    <n v="1"/>
  </r>
  <r>
    <d v="2011-10-22T00:00:00"/>
    <x v="0"/>
    <x v="0"/>
    <n v="1"/>
  </r>
  <r>
    <d v="2011-10-22T00:00:00"/>
    <x v="0"/>
    <x v="0"/>
    <n v="1"/>
  </r>
  <r>
    <d v="2011-10-22T00:00:00"/>
    <x v="4"/>
    <x v="4"/>
    <n v="1"/>
  </r>
  <r>
    <d v="2011-10-22T00:00:00"/>
    <x v="5"/>
    <x v="5"/>
    <n v="1"/>
  </r>
  <r>
    <d v="2011-10-22T00:00:00"/>
    <x v="5"/>
    <x v="5"/>
    <n v="1"/>
  </r>
  <r>
    <d v="2011-10-22T00:00:00"/>
    <x v="6"/>
    <x v="1"/>
    <n v="1"/>
  </r>
  <r>
    <d v="2011-10-22T00:00:00"/>
    <x v="0"/>
    <x v="0"/>
    <n v="1"/>
  </r>
  <r>
    <d v="2011-10-22T00:00:00"/>
    <x v="7"/>
    <x v="5"/>
    <n v="1"/>
  </r>
  <r>
    <d v="2011-10-22T00:00:00"/>
    <x v="1"/>
    <x v="1"/>
    <n v="1"/>
  </r>
  <r>
    <d v="2011-10-22T00:00:00"/>
    <x v="1"/>
    <x v="1"/>
    <n v="1"/>
  </r>
  <r>
    <d v="2022-10-27T00:00:00"/>
    <x v="0"/>
    <x v="0"/>
    <n v="1"/>
  </r>
  <r>
    <d v="2022-10-27T00:00:00"/>
    <x v="5"/>
    <x v="5"/>
    <n v="1"/>
  </r>
  <r>
    <d v="2022-10-27T00:00:00"/>
    <x v="2"/>
    <x v="5"/>
    <n v="1"/>
  </r>
  <r>
    <d v="2022-10-28T00:00:00"/>
    <x v="0"/>
    <x v="0"/>
    <n v="1"/>
  </r>
  <r>
    <d v="2022-10-28T00:00:00"/>
    <x v="0"/>
    <x v="0"/>
    <n v="1"/>
  </r>
  <r>
    <d v="2022-10-28T00:00:00"/>
    <x v="0"/>
    <x v="0"/>
    <n v="1"/>
  </r>
  <r>
    <d v="2022-10-28T00:00:00"/>
    <x v="0"/>
    <x v="0"/>
    <n v="1"/>
  </r>
  <r>
    <d v="2022-10-29T00:00:00"/>
    <x v="1"/>
    <x v="1"/>
    <n v="1"/>
  </r>
  <r>
    <d v="2022-10-29T00:00:00"/>
    <x v="1"/>
    <x v="1"/>
    <n v="1"/>
  </r>
  <r>
    <d v="2022-10-29T00:00:00"/>
    <x v="1"/>
    <x v="1"/>
    <n v="1"/>
  </r>
  <r>
    <d v="2022-10-29T00:00:00"/>
    <x v="1"/>
    <x v="1"/>
    <n v="1"/>
  </r>
  <r>
    <d v="2022-10-29T00:00:00"/>
    <x v="1"/>
    <x v="1"/>
    <n v="1"/>
  </r>
  <r>
    <d v="2022-10-29T00:00:00"/>
    <x v="1"/>
    <x v="1"/>
    <n v="1"/>
  </r>
  <r>
    <d v="2022-10-31T00:00:00"/>
    <x v="1"/>
    <x v="1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3">
  <r>
    <d v="2022-11-04T16:50:27"/>
    <x v="0"/>
    <x v="0"/>
    <n v="1"/>
  </r>
  <r>
    <d v="2022-11-09T16:33:07"/>
    <x v="1"/>
    <x v="1"/>
    <n v="1"/>
  </r>
  <r>
    <d v="2022-11-10T16:46:10"/>
    <x v="2"/>
    <x v="2"/>
    <n v="1"/>
  </r>
  <r>
    <d v="2022-11-11T09:54:46"/>
    <x v="3"/>
    <x v="3"/>
    <n v="1"/>
  </r>
  <r>
    <d v="2022-11-03T15:53:34"/>
    <x v="2"/>
    <x v="2"/>
    <n v="1"/>
  </r>
  <r>
    <d v="2022-11-10T23:04:45"/>
    <x v="1"/>
    <x v="1"/>
    <n v="1"/>
  </r>
  <r>
    <d v="2022-11-10T23:04:43"/>
    <x v="4"/>
    <x v="4"/>
    <n v="1"/>
  </r>
  <r>
    <d v="2022-11-10T23:04:42"/>
    <x v="5"/>
    <x v="4"/>
    <n v="1"/>
  </r>
  <r>
    <d v="2022-11-10T23:04:39"/>
    <x v="5"/>
    <x v="4"/>
    <n v="1"/>
  </r>
  <r>
    <d v="2022-11-10T23:04:41"/>
    <x v="5"/>
    <x v="4"/>
    <n v="1"/>
  </r>
  <r>
    <d v="2022-11-10T23:04:37"/>
    <x v="5"/>
    <x v="4"/>
    <n v="1"/>
  </r>
  <r>
    <d v="2022-11-09T16:33:10"/>
    <x v="1"/>
    <x v="1"/>
    <n v="1"/>
  </r>
  <r>
    <d v="2022-11-23T21:23:43"/>
    <x v="2"/>
    <x v="2"/>
    <n v="1"/>
  </r>
  <r>
    <d v="2022-11-04T16:46:21"/>
    <x v="2"/>
    <x v="2"/>
    <n v="1"/>
  </r>
  <r>
    <d v="2022-11-01T14:49:31"/>
    <x v="2"/>
    <x v="2"/>
    <n v="1"/>
  </r>
  <r>
    <d v="2022-11-04T17:13:51"/>
    <x v="6"/>
    <x v="4"/>
    <n v="1"/>
  </r>
  <r>
    <d v="2022-11-05T16:25:05"/>
    <x v="7"/>
    <x v="5"/>
    <n v="1"/>
  </r>
  <r>
    <d v="2022-11-05T12:21:01"/>
    <x v="2"/>
    <x v="2"/>
    <n v="1"/>
  </r>
  <r>
    <d v="2022-11-05T12:21:05"/>
    <x v="2"/>
    <x v="2"/>
    <n v="1"/>
  </r>
  <r>
    <d v="2022-11-05T12:21:08"/>
    <x v="2"/>
    <x v="2"/>
    <n v="1"/>
  </r>
  <r>
    <d v="2022-11-05T12:21:12"/>
    <x v="2"/>
    <x v="2"/>
    <n v="1"/>
  </r>
  <r>
    <d v="2022-11-05T19:12:45"/>
    <x v="2"/>
    <x v="2"/>
    <n v="1"/>
  </r>
  <r>
    <d v="2022-11-08T14:17:44"/>
    <x v="0"/>
    <x v="0"/>
    <n v="1"/>
  </r>
  <r>
    <d v="2022-11-08T15:14:36"/>
    <x v="2"/>
    <x v="2"/>
    <n v="1"/>
  </r>
  <r>
    <d v="2022-11-08T16:31:07"/>
    <x v="2"/>
    <x v="2"/>
    <n v="1"/>
  </r>
  <r>
    <d v="2022-11-01T14:52:08"/>
    <x v="2"/>
    <x v="6"/>
    <n v="1"/>
  </r>
  <r>
    <d v="2022-11-07T12:42:31"/>
    <x v="1"/>
    <x v="1"/>
    <n v="1"/>
  </r>
  <r>
    <d v="2022-11-01T17:37:41"/>
    <x v="2"/>
    <x v="2"/>
    <n v="1"/>
  </r>
  <r>
    <d v="2022-11-04T16:58:54"/>
    <x v="2"/>
    <x v="2"/>
    <n v="1"/>
  </r>
  <r>
    <d v="2022-11-04T17:23:13"/>
    <x v="2"/>
    <x v="2"/>
    <n v="1"/>
  </r>
  <r>
    <d v="2022-11-04T17:29:41"/>
    <x v="2"/>
    <x v="2"/>
    <n v="1"/>
  </r>
  <r>
    <d v="2022-11-04T17:34:04"/>
    <x v="7"/>
    <x v="5"/>
    <n v="1"/>
  </r>
  <r>
    <d v="2022-11-05T12:21:23"/>
    <x v="2"/>
    <x v="2"/>
    <n v="1"/>
  </r>
  <r>
    <d v="2022-11-05T12:21:20"/>
    <x v="2"/>
    <x v="2"/>
    <n v="1"/>
  </r>
  <r>
    <d v="2022-11-08T14:39:25"/>
    <x v="2"/>
    <x v="2"/>
    <n v="1"/>
  </r>
  <r>
    <d v="2022-11-08T14:42:36"/>
    <x v="1"/>
    <x v="1"/>
    <n v="1"/>
  </r>
  <r>
    <d v="2022-11-09T16:33:09"/>
    <x v="1"/>
    <x v="1"/>
    <n v="1"/>
  </r>
  <r>
    <d v="2022-11-07T19:54:42"/>
    <x v="8"/>
    <x v="4"/>
    <n v="1"/>
  </r>
  <r>
    <d v="2022-11-22T21:27:58"/>
    <x v="2"/>
    <x v="2"/>
    <n v="1"/>
  </r>
  <r>
    <d v="2022-11-22T21:27:57"/>
    <x v="8"/>
    <x v="7"/>
    <n v="1"/>
  </r>
  <r>
    <d v="2022-11-22T17:46:36"/>
    <x v="2"/>
    <x v="2"/>
    <n v="1"/>
  </r>
  <r>
    <d v="2022-11-23T10:31:40"/>
    <x v="1"/>
    <x v="1"/>
    <n v="1"/>
  </r>
  <r>
    <d v="2022-11-23T21:23:44"/>
    <x v="2"/>
    <x v="2"/>
    <n v="1"/>
  </r>
  <r>
    <d v="2022-11-23T21:23:50"/>
    <x v="1"/>
    <x v="1"/>
    <n v="1"/>
  </r>
  <r>
    <d v="2022-11-23T21:23:49"/>
    <x v="1"/>
    <x v="1"/>
    <n v="1"/>
  </r>
  <r>
    <d v="2022-11-24T09:36:13"/>
    <x v="2"/>
    <x v="2"/>
    <n v="1"/>
  </r>
  <r>
    <d v="2022-11-24T09:29:00"/>
    <x v="9"/>
    <x v="8"/>
    <n v="1"/>
  </r>
  <r>
    <d v="2022-11-24T09:34:02"/>
    <x v="1"/>
    <x v="1"/>
    <n v="1"/>
  </r>
  <r>
    <d v="2022-11-09T16:41:37"/>
    <x v="2"/>
    <x v="2"/>
    <n v="1"/>
  </r>
  <r>
    <d v="2022-11-11T13:34:54"/>
    <x v="1"/>
    <x v="1"/>
    <n v="1"/>
  </r>
  <r>
    <d v="2022-11-11T15:19:06"/>
    <x v="4"/>
    <x v="9"/>
    <n v="1"/>
  </r>
  <r>
    <d v="2022-11-23T21:23:46"/>
    <x v="10"/>
    <x v="10"/>
    <n v="1"/>
  </r>
  <r>
    <d v="2022-11-23T10:26:55"/>
    <x v="1"/>
    <x v="1"/>
    <n v="1"/>
  </r>
  <r>
    <d v="2022-11-23T21:23:47"/>
    <x v="10"/>
    <x v="10"/>
    <n v="1"/>
  </r>
  <r>
    <d v="2022-11-23T21:23:41"/>
    <x v="2"/>
    <x v="2"/>
    <n v="1"/>
  </r>
  <r>
    <d v="2022-11-23T21:23:48"/>
    <x v="1"/>
    <x v="1"/>
    <n v="1"/>
  </r>
  <r>
    <d v="2022-11-23T21:23:45"/>
    <x v="8"/>
    <x v="4"/>
    <n v="1"/>
  </r>
  <r>
    <d v="2022-11-24T09:34:56"/>
    <x v="8"/>
    <x v="4"/>
    <n v="1"/>
  </r>
  <r>
    <d v="2022-11-07T18:42:31"/>
    <x v="1"/>
    <x v="1"/>
    <n v="1"/>
  </r>
  <r>
    <d v="2022-11-08T18:59:26"/>
    <x v="1"/>
    <x v="1"/>
    <n v="1"/>
  </r>
  <r>
    <d v="2022-11-08T18:59:25"/>
    <x v="1"/>
    <x v="1"/>
    <n v="1"/>
  </r>
  <r>
    <d v="2022-11-09T16:35:43"/>
    <x v="11"/>
    <x v="5"/>
    <n v="1"/>
  </r>
  <r>
    <d v="2022-11-09T14:11:53"/>
    <x v="12"/>
    <x v="11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">
  <r>
    <s v="01/14/2023"/>
    <x v="0"/>
    <x v="0"/>
    <n v="1"/>
  </r>
  <r>
    <s v="01/17/2023"/>
    <x v="1"/>
    <x v="1"/>
    <n v="1"/>
  </r>
  <r>
    <s v="01/19/2023"/>
    <x v="0"/>
    <x v="0"/>
    <n v="1"/>
  </r>
  <r>
    <s v="1/21/2023"/>
    <x v="2"/>
    <x v="2"/>
    <n v="1"/>
  </r>
  <r>
    <s v="1/21/2023"/>
    <x v="3"/>
    <x v="3"/>
    <n v="1"/>
  </r>
  <r>
    <s v="1/21/2023"/>
    <x v="4"/>
    <x v="4"/>
    <n v="1"/>
  </r>
  <r>
    <s v="1/21/2023"/>
    <x v="5"/>
    <x v="5"/>
    <n v="1"/>
  </r>
  <r>
    <s v="1/21/2023"/>
    <x v="6"/>
    <x v="3"/>
    <n v="1"/>
  </r>
  <r>
    <s v="1/21/2023"/>
    <x v="7"/>
    <x v="4"/>
    <n v="1"/>
  </r>
  <r>
    <s v="1/23/2023"/>
    <x v="8"/>
    <x v="6"/>
    <n v="1"/>
  </r>
  <r>
    <s v="1/24/2023"/>
    <x v="9"/>
    <x v="7"/>
    <n v="1"/>
  </r>
  <r>
    <s v="1/27/2023"/>
    <x v="9"/>
    <x v="7"/>
    <n v="1"/>
  </r>
  <r>
    <s v="1/27/2023"/>
    <x v="10"/>
    <x v="1"/>
    <n v="1"/>
  </r>
  <r>
    <s v="1/31/2023"/>
    <x v="10"/>
    <x v="1"/>
    <n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9">
  <r>
    <d v="2023-02-06T00:00:00"/>
    <x v="0"/>
    <x v="0"/>
    <n v="1"/>
  </r>
  <r>
    <d v="2023-02-07T00:00:00"/>
    <x v="1"/>
    <x v="1"/>
    <n v="1"/>
  </r>
  <r>
    <d v="2023-02-07T00:00:00"/>
    <x v="1"/>
    <x v="1"/>
    <n v="1"/>
  </r>
  <r>
    <d v="2023-02-09T00:00:00"/>
    <x v="2"/>
    <x v="2"/>
    <n v="1"/>
  </r>
  <r>
    <d v="2023-02-09T00:00:00"/>
    <x v="1"/>
    <x v="1"/>
    <n v="1"/>
  </r>
  <r>
    <d v="2023-02-13T00:00:00"/>
    <x v="1"/>
    <x v="1"/>
    <n v="1"/>
  </r>
  <r>
    <d v="2023-02-14T00:00:00"/>
    <x v="1"/>
    <x v="1"/>
    <n v="1"/>
  </r>
  <r>
    <d v="2023-02-16T00:00:00"/>
    <x v="1"/>
    <x v="1"/>
    <n v="1"/>
  </r>
  <r>
    <d v="2023-02-16T00:00:00"/>
    <x v="0"/>
    <x v="0"/>
    <n v="1"/>
  </r>
  <r>
    <d v="2023-02-16T00:00:00"/>
    <x v="1"/>
    <x v="1"/>
    <n v="1"/>
  </r>
  <r>
    <d v="2023-02-17T00:00:00"/>
    <x v="0"/>
    <x v="3"/>
    <n v="1"/>
  </r>
  <r>
    <d v="2023-02-16T00:00:00"/>
    <x v="3"/>
    <x v="4"/>
    <n v="1"/>
  </r>
  <r>
    <d v="2023-02-16T00:00:00"/>
    <x v="3"/>
    <x v="4"/>
    <n v="1"/>
  </r>
  <r>
    <d v="2023-02-18T00:00:00"/>
    <x v="4"/>
    <x v="5"/>
    <n v="1"/>
  </r>
  <r>
    <d v="2023-02-20T00:00:00"/>
    <x v="1"/>
    <x v="1"/>
    <n v="1"/>
  </r>
  <r>
    <d v="2023-02-23T00:00:00"/>
    <x v="5"/>
    <x v="6"/>
    <n v="1"/>
  </r>
  <r>
    <d v="2023-02-23T00:00:00"/>
    <x v="0"/>
    <x v="0"/>
    <n v="1"/>
  </r>
  <r>
    <d v="2023-02-23T00:00:00"/>
    <x v="3"/>
    <x v="4"/>
    <n v="1"/>
  </r>
  <r>
    <d v="2023-02-28T00:00:00"/>
    <x v="1"/>
    <x v="1"/>
    <n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9">
  <r>
    <d v="2023-03-03T00:00:00"/>
    <x v="0"/>
    <x v="0"/>
    <n v="1"/>
  </r>
  <r>
    <d v="2023-03-04T00:00:00"/>
    <x v="0"/>
    <x v="0"/>
    <n v="1"/>
  </r>
  <r>
    <d v="2023-03-04T17:45:54"/>
    <x v="0"/>
    <x v="0"/>
    <n v="1"/>
  </r>
  <r>
    <d v="2023-03-08T15:24:57"/>
    <x v="0"/>
    <x v="0"/>
    <n v="1"/>
  </r>
  <r>
    <d v="2023-03-09T15:24:57"/>
    <x v="1"/>
    <x v="1"/>
    <n v="1"/>
  </r>
  <r>
    <d v="2023-03-10T15:24:57"/>
    <x v="0"/>
    <x v="0"/>
    <n v="1"/>
  </r>
  <r>
    <d v="2023-03-10T15:24:57"/>
    <x v="0"/>
    <x v="0"/>
    <n v="1"/>
  </r>
  <r>
    <d v="2023-03-10T15:24:57"/>
    <x v="0"/>
    <x v="0"/>
    <n v="1"/>
  </r>
  <r>
    <d v="2023-03-11T15:24:57"/>
    <x v="0"/>
    <x v="0"/>
    <n v="1"/>
  </r>
  <r>
    <d v="2023-03-13T15:24:57"/>
    <x v="0"/>
    <x v="0"/>
    <n v="1"/>
  </r>
  <r>
    <d v="2023-03-13T15:24:57"/>
    <x v="0"/>
    <x v="0"/>
    <n v="1"/>
  </r>
  <r>
    <d v="2023-03-14T15:24:57"/>
    <x v="0"/>
    <x v="0"/>
    <n v="1"/>
  </r>
  <r>
    <d v="2023-03-14T15:24:57"/>
    <x v="0"/>
    <x v="0"/>
    <n v="1"/>
  </r>
  <r>
    <d v="2023-03-14T15:24:57"/>
    <x v="0"/>
    <x v="0"/>
    <n v="1"/>
  </r>
  <r>
    <d v="2023-03-14T15:24:57"/>
    <x v="2"/>
    <x v="2"/>
    <n v="1"/>
  </r>
  <r>
    <d v="2023-03-14T15:24:57"/>
    <x v="3"/>
    <x v="3"/>
    <n v="1"/>
  </r>
  <r>
    <d v="2023-03-14T15:24:57"/>
    <x v="0"/>
    <x v="0"/>
    <n v="1"/>
  </r>
  <r>
    <d v="2023-03-16T15:24:57"/>
    <x v="4"/>
    <x v="4"/>
    <n v="1"/>
  </r>
  <r>
    <d v="2023-03-17T15:24:57"/>
    <x v="0"/>
    <x v="0"/>
    <n v="1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48">
  <r>
    <d v="2023-04-12T00:00:00"/>
    <x v="0"/>
    <x v="0"/>
    <n v="1"/>
  </r>
  <r>
    <d v="2023-04-12T00:00:00"/>
    <x v="1"/>
    <x v="1"/>
    <n v="1"/>
  </r>
  <r>
    <d v="2023-04-12T00:00:00"/>
    <x v="1"/>
    <x v="1"/>
    <n v="1"/>
  </r>
  <r>
    <d v="2023-04-14T00:00:00"/>
    <x v="1"/>
    <x v="1"/>
    <n v="1"/>
  </r>
  <r>
    <d v="2023-04-15T00:00:00"/>
    <x v="2"/>
    <x v="2"/>
    <n v="1"/>
  </r>
  <r>
    <d v="2023-04-15T00:00:00"/>
    <x v="3"/>
    <x v="3"/>
    <n v="1"/>
  </r>
  <r>
    <d v="2023-04-18T00:00:00"/>
    <x v="4"/>
    <x v="4"/>
    <n v="1"/>
  </r>
  <r>
    <d v="2023-04-19T00:00:00"/>
    <x v="5"/>
    <x v="5"/>
    <n v="1"/>
  </r>
  <r>
    <d v="2023-04-19T00:00:00"/>
    <x v="4"/>
    <x v="4"/>
    <n v="1"/>
  </r>
  <r>
    <d v="2023-04-19T00:00:00"/>
    <x v="4"/>
    <x v="4"/>
    <n v="1"/>
  </r>
  <r>
    <d v="2023-04-19T00:00:00"/>
    <x v="2"/>
    <x v="6"/>
    <n v="1"/>
  </r>
  <r>
    <d v="2023-04-20T00:00:00"/>
    <x v="6"/>
    <x v="3"/>
    <n v="1"/>
  </r>
  <r>
    <d v="2023-04-20T00:00:00"/>
    <x v="4"/>
    <x v="4"/>
    <n v="1"/>
  </r>
  <r>
    <d v="2023-04-20T00:00:00"/>
    <x v="3"/>
    <x v="3"/>
    <n v="1"/>
  </r>
  <r>
    <d v="2023-04-21T00:00:00"/>
    <x v="1"/>
    <x v="1"/>
    <n v="1"/>
  </r>
  <r>
    <d v="2023-04-21T00:00:00"/>
    <x v="3"/>
    <x v="3"/>
    <n v="1"/>
  </r>
  <r>
    <d v="2023-04-21T00:00:00"/>
    <x v="4"/>
    <x v="4"/>
    <n v="1"/>
  </r>
  <r>
    <d v="2023-04-21T00:00:00"/>
    <x v="7"/>
    <x v="7"/>
    <n v="1"/>
  </r>
  <r>
    <d v="2023-04-21T00:00:00"/>
    <x v="8"/>
    <x v="8"/>
    <n v="1"/>
  </r>
  <r>
    <d v="2023-04-21T00:00:00"/>
    <x v="4"/>
    <x v="4"/>
    <n v="1"/>
  </r>
  <r>
    <d v="2023-04-21T00:00:00"/>
    <x v="4"/>
    <x v="4"/>
    <n v="1"/>
  </r>
  <r>
    <d v="2023-04-22T00:00:00"/>
    <x v="4"/>
    <x v="4"/>
    <n v="1"/>
  </r>
  <r>
    <d v="2023-04-22T00:00:00"/>
    <x v="3"/>
    <x v="3"/>
    <n v="1"/>
  </r>
  <r>
    <d v="2023-04-22T00:00:00"/>
    <x v="4"/>
    <x v="4"/>
    <n v="1"/>
  </r>
  <r>
    <d v="2023-04-22T00:00:00"/>
    <x v="4"/>
    <x v="4"/>
    <n v="1"/>
  </r>
  <r>
    <d v="2023-04-22T00:00:00"/>
    <x v="4"/>
    <x v="4"/>
    <n v="1"/>
  </r>
  <r>
    <d v="2023-04-22T00:00:00"/>
    <x v="4"/>
    <x v="4"/>
    <n v="1"/>
  </r>
  <r>
    <d v="2023-04-22T00:00:00"/>
    <x v="4"/>
    <x v="4"/>
    <n v="1"/>
  </r>
  <r>
    <d v="2023-04-22T00:00:00"/>
    <x v="4"/>
    <x v="4"/>
    <n v="1"/>
  </r>
  <r>
    <d v="2023-04-22T00:00:00"/>
    <x v="0"/>
    <x v="0"/>
    <n v="1"/>
  </r>
  <r>
    <d v="2023-04-22T00:00:00"/>
    <x v="9"/>
    <x v="9"/>
    <n v="1"/>
  </r>
  <r>
    <d v="2023-04-22T00:00:00"/>
    <x v="10"/>
    <x v="7"/>
    <n v="1"/>
  </r>
  <r>
    <d v="2023-04-22T00:00:00"/>
    <x v="9"/>
    <x v="9"/>
    <n v="1"/>
  </r>
  <r>
    <d v="2023-04-22T00:00:00"/>
    <x v="10"/>
    <x v="7"/>
    <n v="1"/>
  </r>
  <r>
    <d v="2023-04-24T00:00:00"/>
    <x v="4"/>
    <x v="4"/>
    <n v="1"/>
  </r>
  <r>
    <d v="2023-04-24T00:00:00"/>
    <x v="9"/>
    <x v="9"/>
    <n v="1"/>
  </r>
  <r>
    <d v="2023-04-25T00:00:00"/>
    <x v="4"/>
    <x v="4"/>
    <n v="1"/>
  </r>
  <r>
    <d v="2023-04-25T00:00:00"/>
    <x v="4"/>
    <x v="4"/>
    <n v="1"/>
  </r>
  <r>
    <d v="2023-04-25T00:00:00"/>
    <x v="4"/>
    <x v="4"/>
    <n v="1"/>
  </r>
  <r>
    <d v="2023-04-25T00:00:00"/>
    <x v="4"/>
    <x v="4"/>
    <n v="1"/>
  </r>
  <r>
    <d v="2023-04-25T00:00:00"/>
    <x v="4"/>
    <x v="4"/>
    <n v="1"/>
  </r>
  <r>
    <d v="2023-04-26T00:00:00"/>
    <x v="4"/>
    <x v="4"/>
    <n v="1"/>
  </r>
  <r>
    <d v="2023-04-26T00:00:00"/>
    <x v="2"/>
    <x v="2"/>
    <n v="1"/>
  </r>
  <r>
    <d v="2023-04-26T00:00:00"/>
    <x v="2"/>
    <x v="2"/>
    <n v="1"/>
  </r>
  <r>
    <d v="2023-04-28T00:00:00"/>
    <x v="0"/>
    <x v="0"/>
    <n v="1"/>
  </r>
  <r>
    <d v="2023-04-29T00:00:00"/>
    <x v="4"/>
    <x v="4"/>
    <n v="1"/>
  </r>
  <r>
    <d v="2023-04-29T00:00:00"/>
    <x v="11"/>
    <x v="10"/>
    <n v="1"/>
  </r>
  <r>
    <d v="2023-04-27T00:00:00"/>
    <x v="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PivotTable1" cacheId="7" applyNumberFormats="0" applyBorderFormats="0" applyFontFormats="0" applyPatternFormats="0" applyAlignmentFormats="0" applyWidthHeightFormats="1" dataCaption="Values" updatedVersion="5" showDrill="0" useAutoFormatting="1" createdVersion="3" indent="0" compact="0" compactData="0" gridDropZones="1" multipleFieldFilters="0">
  <location ref="A81:C96" firstHeaderRow="2" firstDataRow="2" firstDataCol="2"/>
  <pivotFields count="4">
    <pivotField compact="0" numFmtId="14" outline="0" showAll="0"/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11">
        <item x="3"/>
        <item x="0"/>
        <item x="1"/>
        <item x="2"/>
        <item x="4"/>
        <item x="5"/>
        <item x="6"/>
        <item x="7"/>
        <item x="8"/>
        <item x="9"/>
        <item x="10"/>
      </items>
    </pivotField>
    <pivotField dataField="1" compact="0" outline="0" showAll="0"/>
  </pivotFields>
  <rowFields count="2">
    <field x="1"/>
    <field x="2"/>
  </rowFields>
  <rowItems count="14">
    <i>
      <x/>
      <x v="1"/>
    </i>
    <i>
      <x v="1"/>
      <x v="2"/>
    </i>
    <i>
      <x v="2"/>
      <x v="3"/>
    </i>
    <i r="1">
      <x v="6"/>
    </i>
    <i>
      <x v="3"/>
      <x/>
    </i>
    <i>
      <x v="4"/>
      <x v="4"/>
    </i>
    <i>
      <x v="5"/>
      <x v="5"/>
    </i>
    <i>
      <x v="6"/>
      <x/>
    </i>
    <i>
      <x v="7"/>
      <x v="7"/>
    </i>
    <i>
      <x v="8"/>
      <x v="8"/>
    </i>
    <i>
      <x v="9"/>
      <x v="9"/>
    </i>
    <i>
      <x v="10"/>
      <x v="7"/>
    </i>
    <i>
      <x v="11"/>
      <x v="10"/>
    </i>
    <i t="grand">
      <x/>
    </i>
  </rowItems>
  <colItems count="1">
    <i/>
  </colItems>
  <dataFields count="1">
    <dataField name="Sum of Total" fld="3" baseField="0" baseItem="0"/>
  </dataFields>
  <formats count="8">
    <format dxfId="138">
      <pivotArea grandRow="1" outline="0" collapsedLevelsAreSubtotals="1" fieldPosition="0"/>
    </format>
    <format dxfId="137">
      <pivotArea dataOnly="0" labelOnly="1" grandRow="1" outline="0" fieldPosition="0"/>
    </format>
    <format dxfId="136">
      <pivotArea type="all" dataOnly="0" outline="0" fieldPosition="0"/>
    </format>
    <format dxfId="135">
      <pivotArea outline="0" collapsedLevelsAreSubtotals="1" fieldPosition="0"/>
    </format>
    <format dxfId="134">
      <pivotArea type="topRight" dataOnly="0" labelOnly="1" outline="0" fieldPosition="0"/>
    </format>
    <format dxfId="133">
      <pivotArea dataOnly="0" labelOnly="1" outline="0" fieldPosition="0">
        <references count="1">
          <reference field="1" count="0"/>
        </references>
      </pivotArea>
    </format>
    <format dxfId="132">
      <pivotArea dataOnly="0" labelOnly="1" grandRow="1" outline="0" fieldPosition="0"/>
    </format>
    <format dxfId="131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1" cacheId="6" applyNumberFormats="0" applyBorderFormats="0" applyFontFormats="0" applyPatternFormats="0" applyAlignmentFormats="0" applyWidthHeightFormats="1" dataCaption="Values" updatedVersion="5" showDrill="0" useAutoFormatting="1" createdVersion="3" indent="0" compact="0" compactData="0" gridDropZones="1" multipleFieldFilters="0">
  <location ref="A52:C59" firstHeaderRow="2" firstDataRow="2" firstDataCol="2"/>
  <pivotFields count="4">
    <pivotField compact="0" numFmtId="14" outline="0" showAll="0"/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/>
  </pivotFields>
  <rowFields count="2">
    <field x="1"/>
    <field x="2"/>
  </rowFields>
  <rowItems count="6">
    <i>
      <x/>
      <x/>
    </i>
    <i>
      <x v="1"/>
      <x v="1"/>
    </i>
    <i>
      <x v="2"/>
      <x v="2"/>
    </i>
    <i>
      <x v="3"/>
      <x v="3"/>
    </i>
    <i>
      <x v="4"/>
      <x v="4"/>
    </i>
    <i t="grand">
      <x/>
    </i>
  </rowItems>
  <colItems count="1">
    <i/>
  </colItems>
  <dataFields count="1">
    <dataField name="Sum of Total" fld="3" baseField="0" baseItem="0"/>
  </dataFields>
  <formats count="8">
    <format dxfId="123">
      <pivotArea grandRow="1" outline="0" collapsedLevelsAreSubtotals="1" fieldPosition="0"/>
    </format>
    <format dxfId="122">
      <pivotArea dataOnly="0" labelOnly="1" grandRow="1" outline="0" fieldPosition="0"/>
    </format>
    <format dxfId="121">
      <pivotArea type="all" dataOnly="0" outline="0" fieldPosition="0"/>
    </format>
    <format dxfId="120">
      <pivotArea outline="0" collapsedLevelsAreSubtotals="1" fieldPosition="0"/>
    </format>
    <format dxfId="119">
      <pivotArea type="topRight" dataOnly="0" labelOnly="1" outline="0" fieldPosition="0"/>
    </format>
    <format dxfId="118">
      <pivotArea dataOnly="0" labelOnly="1" outline="0" fieldPosition="0">
        <references count="1">
          <reference field="1" count="0"/>
        </references>
      </pivotArea>
    </format>
    <format dxfId="117">
      <pivotArea dataOnly="0" labelOnly="1" grandRow="1" outline="0" fieldPosition="0"/>
    </format>
    <format dxfId="116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PivotTable1" cacheId="5" applyNumberFormats="0" applyBorderFormats="0" applyFontFormats="0" applyPatternFormats="0" applyAlignmentFormats="0" applyWidthHeightFormats="1" dataCaption="Values" updatedVersion="5" showDrill="0" useAutoFormatting="1" createdVersion="3" indent="0" compact="0" compactData="0" gridDropZones="1" multipleFieldFilters="0">
  <location ref="A52:C61" firstHeaderRow="2" firstDataRow="2" firstDataCol="2"/>
  <pivotFields count="4">
    <pivotField compact="0" numFmtId="14" outline="0" showAll="0"/>
    <pivotField axis="axisRow" compact="0" outline="0" showAll="0" defaultSubtotal="0">
      <items count="6">
        <item x="1"/>
        <item x="0"/>
        <item x="2"/>
        <item x="3"/>
        <item x="4"/>
        <item x="5"/>
      </items>
    </pivotField>
    <pivotField axis="axisRow" compact="0" outline="0" showAll="0" defaultSubtotal="0">
      <items count="7">
        <item x="1"/>
        <item x="0"/>
        <item x="2"/>
        <item x="3"/>
        <item x="4"/>
        <item x="5"/>
        <item x="6"/>
      </items>
    </pivotField>
    <pivotField dataField="1" compact="0" outline="0" showAll="0"/>
  </pivotFields>
  <rowFields count="2">
    <field x="1"/>
    <field x="2"/>
  </rowFields>
  <rowItems count="8">
    <i>
      <x/>
      <x/>
    </i>
    <i>
      <x v="1"/>
      <x v="1"/>
    </i>
    <i r="1">
      <x v="3"/>
    </i>
    <i>
      <x v="2"/>
      <x v="2"/>
    </i>
    <i>
      <x v="3"/>
      <x v="4"/>
    </i>
    <i>
      <x v="4"/>
      <x v="5"/>
    </i>
    <i>
      <x v="5"/>
      <x v="6"/>
    </i>
    <i t="grand">
      <x/>
    </i>
  </rowItems>
  <colItems count="1">
    <i/>
  </colItems>
  <dataFields count="1">
    <dataField name="Sum of Total" fld="3" baseField="0" baseItem="0"/>
  </dataFields>
  <formats count="9">
    <format dxfId="108">
      <pivotArea grandRow="1" outline="0" collapsedLevelsAreSubtotals="1" fieldPosition="0"/>
    </format>
    <format dxfId="107">
      <pivotArea dataOnly="0" labelOnly="1" grandRow="1" outline="0" fieldPosition="0"/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type="topRight" dataOnly="0" labelOnly="1" outline="0" fieldPosition="0"/>
    </format>
    <format dxfId="103">
      <pivotArea dataOnly="0" labelOnly="1" outline="0" fieldPosition="0">
        <references count="1">
          <reference field="1" count="0"/>
        </references>
      </pivotArea>
    </format>
    <format dxfId="102">
      <pivotArea dataOnly="0" labelOnly="1" grandRow="1" outline="0" fieldPosition="0"/>
    </format>
    <format dxfId="101">
      <pivotArea dataOnly="0" labelOnly="1" outline="0" fieldPosition="0">
        <references count="1">
          <reference field="1" count="0"/>
        </references>
      </pivotArea>
    </format>
    <format dxfId="100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PivotTable1" cacheId="4" applyNumberFormats="0" applyBorderFormats="0" applyFontFormats="0" applyPatternFormats="0" applyAlignmentFormats="0" applyWidthHeightFormats="1" dataCaption="Values" updatedVersion="5" showDrill="0" useAutoFormatting="1" createdVersion="3" indent="0" compact="0" compactData="0" gridDropZones="1" multipleFieldFilters="0">
  <location ref="A48:C61" firstHeaderRow="2" firstDataRow="2" firstDataCol="2"/>
  <pivotFields count="4">
    <pivotField compact="0" numFmtId="14" outline="0" showAll="0"/>
    <pivotField axis="axisRow" compact="0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compact="0" outline="0" showAll="0" defaultSubtotal="0">
      <items count="8">
        <item x="1"/>
        <item x="0"/>
        <item x="2"/>
        <item x="3"/>
        <item x="4"/>
        <item x="5"/>
        <item x="6"/>
        <item x="7"/>
      </items>
    </pivotField>
    <pivotField dataField="1" compact="0" outline="0" showAll="0"/>
  </pivotFields>
  <rowFields count="2">
    <field x="1"/>
    <field x="2"/>
  </rowFields>
  <rowItems count="12">
    <i>
      <x/>
      <x v="1"/>
    </i>
    <i>
      <x v="1"/>
      <x/>
    </i>
    <i>
      <x v="2"/>
      <x v="2"/>
    </i>
    <i>
      <x v="3"/>
      <x v="3"/>
    </i>
    <i>
      <x v="4"/>
      <x v="4"/>
    </i>
    <i>
      <x v="5"/>
      <x v="5"/>
    </i>
    <i>
      <x v="6"/>
      <x v="3"/>
    </i>
    <i>
      <x v="7"/>
      <x v="4"/>
    </i>
    <i>
      <x v="8"/>
      <x v="6"/>
    </i>
    <i>
      <x v="9"/>
      <x v="7"/>
    </i>
    <i>
      <x v="10"/>
      <x/>
    </i>
    <i t="grand">
      <x/>
    </i>
  </rowItems>
  <colItems count="1">
    <i/>
  </colItems>
  <dataFields count="1">
    <dataField name="Sum of Total" fld="3" baseField="0" baseItem="0"/>
  </dataFields>
  <formats count="8">
    <format dxfId="90">
      <pivotArea grandRow="1" outline="0" collapsedLevelsAreSubtotals="1" fieldPosition="0"/>
    </format>
    <format dxfId="89">
      <pivotArea dataOnly="0" labelOnly="1" grandRow="1" outline="0" fieldPosition="0"/>
    </format>
    <format dxfId="88">
      <pivotArea type="all" dataOnly="0" outline="0" fieldPosition="0"/>
    </format>
    <format dxfId="87">
      <pivotArea outline="0" collapsedLevelsAreSubtotals="1" fieldPosition="0"/>
    </format>
    <format dxfId="86">
      <pivotArea type="topRight" dataOnly="0" labelOnly="1" outline="0" fieldPosition="0"/>
    </format>
    <format dxfId="85">
      <pivotArea dataOnly="0" labelOnly="1" outline="0" fieldPosition="0">
        <references count="1">
          <reference field="1" count="0"/>
        </references>
      </pivotArea>
    </format>
    <format dxfId="84">
      <pivotArea dataOnly="0" labelOnly="1" grandRow="1" outline="0" fieldPosition="0"/>
    </format>
    <format dxfId="83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1" cacheId="3" applyNumberFormats="0" applyBorderFormats="0" applyFontFormats="0" applyPatternFormats="0" applyAlignmentFormats="0" applyWidthHeightFormats="1" dataCaption="Values" updatedVersion="5" showDrill="0" useAutoFormatting="1" createdVersion="3" indent="0" compact="0" compactData="0" gridDropZones="1" multipleFieldFilters="0">
  <location ref="A98:C116" firstHeaderRow="2" firstDataRow="2" firstDataCol="2"/>
  <pivotFields count="4">
    <pivotField compact="0" numFmtId="14" outline="0" showAll="0"/>
    <pivotField axis="axisRow" compact="0" outline="0" showAll="0" defaultSubtotal="0">
      <items count="13">
        <item x="0"/>
        <item x="11"/>
        <item x="1"/>
        <item x="12"/>
        <item x="3"/>
        <item x="7"/>
        <item x="4"/>
        <item x="8"/>
        <item x="5"/>
        <item x="2"/>
        <item x="6"/>
        <item x="9"/>
        <item x="10"/>
      </items>
    </pivotField>
    <pivotField axis="axisRow" compact="0" outline="0" showAll="0" defaultSubtotal="0">
      <items count="12">
        <item x="1"/>
        <item x="0"/>
        <item x="11"/>
        <item x="3"/>
        <item x="5"/>
        <item x="4"/>
        <item x="9"/>
        <item x="2"/>
        <item x="6"/>
        <item n="ZWE21" x="7"/>
        <item x="8"/>
        <item x="10"/>
      </items>
    </pivotField>
    <pivotField dataField="1" compact="0" outline="0" showAll="0"/>
  </pivotFields>
  <rowFields count="2">
    <field x="1"/>
    <field x="2"/>
  </rowFields>
  <rowItems count="17">
    <i>
      <x/>
      <x v="1"/>
    </i>
    <i>
      <x v="1"/>
      <x v="4"/>
    </i>
    <i>
      <x v="2"/>
      <x/>
    </i>
    <i>
      <x v="3"/>
      <x v="2"/>
    </i>
    <i>
      <x v="4"/>
      <x v="3"/>
    </i>
    <i>
      <x v="5"/>
      <x v="4"/>
    </i>
    <i>
      <x v="6"/>
      <x v="5"/>
    </i>
    <i r="1">
      <x v="6"/>
    </i>
    <i>
      <x v="7"/>
      <x v="5"/>
    </i>
    <i r="1">
      <x v="9"/>
    </i>
    <i>
      <x v="8"/>
      <x v="5"/>
    </i>
    <i>
      <x v="9"/>
      <x v="7"/>
    </i>
    <i r="1">
      <x v="8"/>
    </i>
    <i>
      <x v="10"/>
      <x v="5"/>
    </i>
    <i>
      <x v="11"/>
      <x v="10"/>
    </i>
    <i>
      <x v="12"/>
      <x v="11"/>
    </i>
    <i t="grand">
      <x/>
    </i>
  </rowItems>
  <colItems count="1">
    <i/>
  </colItems>
  <dataFields count="1">
    <dataField name="Sum of Total" fld="3" baseField="0" baseItem="0"/>
  </dataFields>
  <formats count="26">
    <format dxfId="72">
      <pivotArea grandRow="1" outline="0" collapsedLevelsAreSubtotals="1" fieldPosition="0"/>
    </format>
    <format dxfId="71">
      <pivotArea dataOnly="0" labelOnly="1" grandRow="1" outline="0" fieldPosition="0"/>
    </format>
    <format dxfId="70">
      <pivotArea type="all" dataOnly="0" outline="0" collapsedLevelsAreSubtotals="1" fieldPosition="0"/>
    </format>
    <format dxfId="69">
      <pivotArea dataOnly="0" labelOnly="1" outline="0" fieldPosition="0">
        <references count="1">
          <reference field="1" count="0"/>
        </references>
      </pivotArea>
    </format>
    <format dxfId="68">
      <pivotArea dataOnly="0" labelOnly="1" outline="0" fieldPosition="0">
        <references count="1">
          <reference field="1" count="0"/>
        </references>
      </pivotArea>
    </format>
    <format dxfId="67">
      <pivotArea type="all" dataOnly="0" outline="0" fieldPosition="0"/>
    </format>
    <format dxfId="66">
      <pivotArea outline="0" collapsedLevelsAreSubtotals="1" fieldPosition="0"/>
    </format>
    <format dxfId="65">
      <pivotArea type="origin" dataOnly="0" labelOnly="1" outline="0" fieldPosition="0"/>
    </format>
    <format dxfId="64">
      <pivotArea field="1" type="button" dataOnly="0" labelOnly="1" outline="0" axis="axisRow" fieldPosition="0"/>
    </format>
    <format dxfId="63">
      <pivotArea field="2" type="button" dataOnly="0" labelOnly="1" outline="0" axis="axisRow" fieldPosition="1"/>
    </format>
    <format dxfId="62">
      <pivotArea dataOnly="0" labelOnly="1" outline="0" fieldPosition="0">
        <references count="1">
          <reference field="1" count="0"/>
        </references>
      </pivotArea>
    </format>
    <format dxfId="61">
      <pivotArea dataOnly="0" labelOnly="1" grandRow="1" outline="0" fieldPosition="0"/>
    </format>
    <format dxfId="60">
      <pivotArea dataOnly="0" labelOnly="1" outline="0" fieldPosition="0">
        <references count="2">
          <reference field="1" count="1" selected="0">
            <x v="0"/>
          </reference>
          <reference field="2" count="1">
            <x v="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"/>
          </reference>
          <reference field="2" count="1">
            <x v="4"/>
          </reference>
        </references>
      </pivotArea>
    </format>
    <format dxfId="58">
      <pivotArea dataOnly="0" labelOnly="1" outline="0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3"/>
          </reference>
          <reference field="2" count="1">
            <x v="2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4"/>
          </reference>
          <reference field="2" count="1">
            <x v="3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5"/>
          </reference>
          <reference field="2" count="1">
            <x v="4"/>
          </reference>
        </references>
      </pivotArea>
    </format>
    <format dxfId="54">
      <pivotArea dataOnly="0" labelOnly="1" outline="0" fieldPosition="0">
        <references count="2">
          <reference field="1" count="1" selected="0">
            <x v="6"/>
          </reference>
          <reference field="2" count="2">
            <x v="5"/>
            <x v="6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7"/>
          </reference>
          <reference field="2" count="2">
            <x v="5"/>
            <x v="9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8"/>
          </reference>
          <reference field="2" count="1">
            <x v="5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9"/>
          </reference>
          <reference field="2" count="2">
            <x v="7"/>
            <x v="8"/>
          </reference>
        </references>
      </pivotArea>
    </format>
    <format dxfId="50">
      <pivotArea dataOnly="0" labelOnly="1" outline="0" fieldPosition="0">
        <references count="2">
          <reference field="1" count="1" selected="0">
            <x v="10"/>
          </reference>
          <reference field="2" count="1">
            <x v="5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11"/>
          </reference>
          <reference field="2" count="1">
            <x v="10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12"/>
          </reference>
          <reference field="2" count="1">
            <x v="11"/>
          </reference>
        </references>
      </pivotArea>
    </format>
    <format dxfId="4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PivotTable1" cacheId="2" applyNumberFormats="0" applyBorderFormats="0" applyFontFormats="0" applyPatternFormats="0" applyAlignmentFormats="0" applyWidthHeightFormats="1" dataCaption="Values" updatedVersion="5" showDrill="0" useAutoFormatting="1" createdVersion="3" indent="0" compact="0" compactData="0" gridDropZones="1" multipleFieldFilters="0">
  <location ref="A66:C77" firstHeaderRow="2" firstDataRow="2" firstDataCol="2"/>
  <pivotFields count="4">
    <pivotField compact="0" numFmtId="14" outline="0" showAll="0"/>
    <pivotField axis="axisRow" compact="0" outline="0" showAll="0" defaultSubtotal="0">
      <items count="8">
        <item x="0"/>
        <item x="1"/>
        <item x="2"/>
        <item x="3"/>
        <item x="5"/>
        <item x="7"/>
        <item x="6"/>
        <item x="4"/>
      </items>
    </pivotField>
    <pivotField axis="axisRow" compact="0" outline="0" showAll="0" defaultSubtotal="0">
      <items count="6">
        <item x="0"/>
        <item x="1"/>
        <item x="2"/>
        <item x="4"/>
        <item x="3"/>
        <item x="5"/>
      </items>
    </pivotField>
    <pivotField dataField="1" compact="0" outline="0" showAll="0"/>
  </pivotFields>
  <rowFields count="2">
    <field x="1"/>
    <field x="2"/>
  </rowFields>
  <rowItems count="10">
    <i>
      <x/>
      <x/>
    </i>
    <i>
      <x v="1"/>
      <x v="1"/>
    </i>
    <i>
      <x v="2"/>
      <x v="2"/>
    </i>
    <i r="1">
      <x v="5"/>
    </i>
    <i>
      <x v="3"/>
      <x v="4"/>
    </i>
    <i>
      <x v="4"/>
      <x v="5"/>
    </i>
    <i>
      <x v="5"/>
      <x v="5"/>
    </i>
    <i>
      <x v="6"/>
      <x v="1"/>
    </i>
    <i>
      <x v="7"/>
      <x v="3"/>
    </i>
    <i t="grand">
      <x/>
    </i>
  </rowItems>
  <colItems count="1">
    <i/>
  </colItems>
  <dataFields count="1">
    <dataField name="Sum of Total" fld="3" baseField="0" baseItem="0"/>
  </dataFields>
  <formats count="22">
    <format dxfId="43">
      <pivotArea grandRow="1" outline="0" collapsedLevelsAreSubtotals="1" fieldPosition="0"/>
    </format>
    <format dxfId="42">
      <pivotArea dataOnly="0" labelOnly="1" grandRow="1" outline="0" fieldPosition="0"/>
    </format>
    <format dxfId="41">
      <pivotArea type="all" dataOnly="0" outline="0" collapsedLevelsAreSubtotals="1" fieldPosition="0"/>
    </format>
    <format dxfId="40">
      <pivotArea dataOnly="0" labelOnly="1" outline="0" fieldPosition="0">
        <references count="1">
          <reference field="1" count="0"/>
        </references>
      </pivotArea>
    </format>
    <format dxfId="39">
      <pivotArea dataOnly="0" labelOnly="1" outline="0" fieldPosition="0">
        <references count="1">
          <reference field="1" count="0"/>
        </references>
      </pivotArea>
    </format>
    <format dxfId="38">
      <pivotArea dataOnly="0" outline="0" collapsedLevelsAreSubtotals="1" fieldPosition="0">
        <references count="1">
          <reference field="2" count="1">
            <x v="1"/>
          </reference>
        </references>
      </pivotArea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type="origin" dataOnly="0" labelOnly="1" outline="0" fieldPosition="0"/>
    </format>
    <format dxfId="34">
      <pivotArea field="1" type="button" dataOnly="0" labelOnly="1" outline="0" axis="axisRow" fieldPosition="0"/>
    </format>
    <format dxfId="33">
      <pivotArea field="2" type="button" dataOnly="0" labelOnly="1" outline="0" axis="axisRow" fieldPosition="1"/>
    </format>
    <format dxfId="32">
      <pivotArea dataOnly="0" labelOnly="1" outline="0" fieldPosition="0">
        <references count="1">
          <reference field="1" count="0"/>
        </references>
      </pivotArea>
    </format>
    <format dxfId="31">
      <pivotArea dataOnly="0" labelOnly="1" grandRow="1" outline="0" fieldPosition="0"/>
    </format>
    <format dxfId="30">
      <pivotArea dataOnly="0" labelOnly="1" outline="0" fieldPosition="0">
        <references count="2">
          <reference field="1" count="1" selected="0">
            <x v="0"/>
          </reference>
          <reference field="2" count="1">
            <x v="0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1"/>
          </reference>
          <reference field="2" count="1">
            <x v="1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2"/>
          </reference>
          <reference field="2" count="2">
            <x v="2"/>
            <x v="5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3"/>
          </reference>
          <reference field="2" count="1">
            <x v="4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4"/>
          </reference>
          <reference field="2" count="1">
            <x v="5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5"/>
          </reference>
          <reference field="2" count="1">
            <x v="5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6"/>
          </reference>
          <reference field="2" count="1">
            <x v="1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7"/>
          </reference>
          <reference field="2" count="1">
            <x v="3"/>
          </reference>
        </references>
      </pivotArea>
    </format>
    <format dxfId="22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bcauto.com/vehicle/checklist?crypt=%5E%D2%D0%E5%98%E1%D1%CC%9E%C6%71%A1%98%96%6B%9B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s://www.ibcauto.com/vehicle/checklist?crypt=%5E%D2%D0%E5%98%E1%D1%CC%9E%C6%71%A1%98%96%6A%A4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pivotTable" Target="../pivotTables/pivotTable5.xml"/><Relationship Id="rId6" Type="http://schemas.openxmlformats.org/officeDocument/2006/relationships/printerSettings" Target="../printerSettings/printerSettings7.bin"/><Relationship Id="rId5" Type="http://schemas.openxmlformats.org/officeDocument/2006/relationships/hyperlink" Target="https://www.ibcauto.com/vehicle/checklist?crypt=%5E%D2%D0%E5%98%E1%D1%CC%9E%C6%71%A1%98%95%6E%9C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" Type="http://schemas.openxmlformats.org/officeDocument/2006/relationships/hyperlink" Target="https://www.ibcauto.com/vehicle/checklist?crypt=%5E%D2%D0%E5%98%E1%D1%CC%9E%C6%71%A1%97%95%6A%A0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C213"/>
  <sheetViews>
    <sheetView zoomScale="90" zoomScaleNormal="90" workbookViewId="0">
      <selection activeCell="B8" sqref="B8"/>
    </sheetView>
  </sheetViews>
  <sheetFormatPr defaultColWidth="9" defaultRowHeight="15.75" customHeight="1" x14ac:dyDescent="0.3"/>
  <cols>
    <col min="1" max="1" width="17.1796875" style="13" customWidth="1"/>
    <col min="2" max="2" width="7.1796875" style="13" customWidth="1"/>
    <col min="3" max="3" width="4.1796875" style="13" customWidth="1"/>
    <col min="4" max="16384" width="9" style="13"/>
  </cols>
  <sheetData>
    <row r="1" spans="1:3" ht="12" x14ac:dyDescent="0.3"/>
    <row r="2" spans="1:3" ht="15.65" customHeight="1" x14ac:dyDescent="0.3">
      <c r="A2" s="45" t="s">
        <v>24</v>
      </c>
      <c r="B2" s="45"/>
      <c r="C2" s="45"/>
    </row>
    <row r="3" spans="1:3" ht="12" x14ac:dyDescent="0.3">
      <c r="A3" s="45" t="s">
        <v>25</v>
      </c>
      <c r="B3" s="45" t="s">
        <v>26</v>
      </c>
      <c r="C3" s="45" t="s">
        <v>10</v>
      </c>
    </row>
    <row r="4" spans="1:3" ht="12" x14ac:dyDescent="0.3">
      <c r="A4" s="46" t="s">
        <v>313</v>
      </c>
      <c r="B4" s="46" t="s">
        <v>31</v>
      </c>
      <c r="C4" s="46">
        <v>1</v>
      </c>
    </row>
    <row r="5" spans="1:3" ht="12.5" thickBot="1" x14ac:dyDescent="0.35">
      <c r="A5" s="47" t="s">
        <v>29</v>
      </c>
      <c r="B5" s="47"/>
      <c r="C5" s="47">
        <v>1</v>
      </c>
    </row>
    <row r="6" spans="1:3" ht="15" thickTop="1" x14ac:dyDescent="0.35">
      <c r="A6"/>
      <c r="B6"/>
      <c r="C6"/>
    </row>
    <row r="7" spans="1:3" ht="14.5" x14ac:dyDescent="0.35">
      <c r="A7"/>
      <c r="B7"/>
      <c r="C7"/>
    </row>
    <row r="8" spans="1:3" ht="14.5" x14ac:dyDescent="0.35">
      <c r="A8"/>
      <c r="B8"/>
      <c r="C8"/>
    </row>
    <row r="9" spans="1:3" ht="14.5" x14ac:dyDescent="0.35">
      <c r="A9"/>
      <c r="B9"/>
      <c r="C9"/>
    </row>
    <row r="10" spans="1:3" ht="14.5" x14ac:dyDescent="0.35">
      <c r="A10"/>
      <c r="B10"/>
      <c r="C10"/>
    </row>
    <row r="11" spans="1:3" ht="14.5" x14ac:dyDescent="0.35">
      <c r="A11"/>
      <c r="B11"/>
      <c r="C11"/>
    </row>
    <row r="12" spans="1:3" ht="14.5" x14ac:dyDescent="0.35">
      <c r="A12"/>
      <c r="B12"/>
      <c r="C12"/>
    </row>
    <row r="13" spans="1:3" ht="14.5" x14ac:dyDescent="0.35">
      <c r="A13"/>
      <c r="B13"/>
      <c r="C13"/>
    </row>
    <row r="14" spans="1:3" ht="14.5" x14ac:dyDescent="0.35">
      <c r="A14"/>
      <c r="B14"/>
      <c r="C14"/>
    </row>
    <row r="15" spans="1:3" ht="14.5" x14ac:dyDescent="0.35">
      <c r="A15"/>
      <c r="B15"/>
      <c r="C15"/>
    </row>
    <row r="16" spans="1:3" ht="14.5" x14ac:dyDescent="0.35">
      <c r="A16"/>
      <c r="B16"/>
      <c r="C16"/>
    </row>
    <row r="17" spans="1:3" ht="14.5" x14ac:dyDescent="0.35">
      <c r="A17"/>
      <c r="B17"/>
      <c r="C17"/>
    </row>
    <row r="18" spans="1:3" ht="14.5" x14ac:dyDescent="0.35">
      <c r="A18"/>
      <c r="B18"/>
      <c r="C18"/>
    </row>
    <row r="19" spans="1:3" ht="14.5" x14ac:dyDescent="0.35">
      <c r="A19"/>
      <c r="B19"/>
      <c r="C19"/>
    </row>
    <row r="20" spans="1:3" ht="14.5" x14ac:dyDescent="0.35">
      <c r="A20"/>
      <c r="B20"/>
      <c r="C20"/>
    </row>
    <row r="21" spans="1:3" ht="14.5" x14ac:dyDescent="0.35">
      <c r="A21"/>
      <c r="B21"/>
      <c r="C21"/>
    </row>
    <row r="22" spans="1:3" ht="14.5" x14ac:dyDescent="0.35">
      <c r="A22"/>
      <c r="B22"/>
      <c r="C22"/>
    </row>
    <row r="23" spans="1:3" ht="14.5" x14ac:dyDescent="0.35">
      <c r="A23"/>
      <c r="B23"/>
      <c r="C23"/>
    </row>
    <row r="24" spans="1:3" ht="14.5" x14ac:dyDescent="0.35">
      <c r="A24"/>
      <c r="B24"/>
      <c r="C24"/>
    </row>
    <row r="25" spans="1:3" ht="14.5" x14ac:dyDescent="0.35">
      <c r="A25"/>
      <c r="B25"/>
      <c r="C25"/>
    </row>
    <row r="26" spans="1:3" ht="14.5" x14ac:dyDescent="0.35">
      <c r="A26"/>
      <c r="B26"/>
      <c r="C26"/>
    </row>
    <row r="27" spans="1:3" ht="14.5" x14ac:dyDescent="0.35">
      <c r="A27"/>
      <c r="B27"/>
      <c r="C27"/>
    </row>
    <row r="28" spans="1:3" ht="14.5" x14ac:dyDescent="0.35">
      <c r="A28"/>
      <c r="B28"/>
      <c r="C28"/>
    </row>
    <row r="29" spans="1:3" ht="14.5" x14ac:dyDescent="0.35">
      <c r="A29"/>
      <c r="B29"/>
      <c r="C29"/>
    </row>
    <row r="30" spans="1:3" ht="14.5" x14ac:dyDescent="0.35">
      <c r="A30"/>
      <c r="B30"/>
      <c r="C30"/>
    </row>
    <row r="31" spans="1:3" ht="14.5" x14ac:dyDescent="0.35">
      <c r="A31"/>
      <c r="B31"/>
      <c r="C31"/>
    </row>
    <row r="32" spans="1:3" ht="14.5" x14ac:dyDescent="0.35">
      <c r="A32"/>
      <c r="B32"/>
      <c r="C32"/>
    </row>
    <row r="33" spans="1:3" ht="14.5" x14ac:dyDescent="0.35">
      <c r="A33"/>
      <c r="B33"/>
      <c r="C33"/>
    </row>
    <row r="34" spans="1:3" ht="14.5" x14ac:dyDescent="0.35">
      <c r="A34"/>
      <c r="B34"/>
      <c r="C34"/>
    </row>
    <row r="35" spans="1:3" ht="14.5" x14ac:dyDescent="0.35">
      <c r="A35"/>
      <c r="B35"/>
      <c r="C35"/>
    </row>
    <row r="36" spans="1:3" ht="14.5" x14ac:dyDescent="0.35">
      <c r="A36"/>
      <c r="B36"/>
      <c r="C36"/>
    </row>
    <row r="37" spans="1:3" ht="14.5" x14ac:dyDescent="0.35">
      <c r="A37"/>
      <c r="B37"/>
      <c r="C37"/>
    </row>
    <row r="38" spans="1:3" ht="14.5" x14ac:dyDescent="0.35">
      <c r="A38"/>
      <c r="B38"/>
      <c r="C38"/>
    </row>
    <row r="39" spans="1:3" ht="14.5" x14ac:dyDescent="0.35">
      <c r="A39"/>
      <c r="B39"/>
      <c r="C39"/>
    </row>
    <row r="40" spans="1:3" ht="14.5" x14ac:dyDescent="0.35">
      <c r="A40"/>
      <c r="B40"/>
      <c r="C40"/>
    </row>
    <row r="41" spans="1:3" ht="14.5" x14ac:dyDescent="0.35">
      <c r="A41"/>
      <c r="B41"/>
      <c r="C41"/>
    </row>
    <row r="42" spans="1:3" ht="14.5" x14ac:dyDescent="0.35">
      <c r="A42"/>
      <c r="B42"/>
      <c r="C42"/>
    </row>
    <row r="43" spans="1:3" ht="14.5" x14ac:dyDescent="0.35">
      <c r="A43"/>
      <c r="B43"/>
      <c r="C43"/>
    </row>
    <row r="44" spans="1:3" ht="14.5" x14ac:dyDescent="0.35">
      <c r="A44"/>
      <c r="B44"/>
      <c r="C44"/>
    </row>
    <row r="45" spans="1:3" ht="14.5" x14ac:dyDescent="0.35">
      <c r="A45"/>
      <c r="B45"/>
      <c r="C45"/>
    </row>
    <row r="46" spans="1:3" ht="14.5" x14ac:dyDescent="0.35">
      <c r="A46"/>
      <c r="B46"/>
      <c r="C46"/>
    </row>
    <row r="47" spans="1:3" ht="14.5" x14ac:dyDescent="0.35">
      <c r="A47"/>
      <c r="B47"/>
      <c r="C47"/>
    </row>
    <row r="48" spans="1:3" ht="14.5" x14ac:dyDescent="0.35">
      <c r="A48"/>
      <c r="B48"/>
      <c r="C48"/>
    </row>
    <row r="49" spans="1:3" ht="14.5" x14ac:dyDescent="0.35">
      <c r="A49"/>
      <c r="B49"/>
      <c r="C49"/>
    </row>
    <row r="50" spans="1:3" ht="14.5" x14ac:dyDescent="0.35">
      <c r="A50"/>
      <c r="B50"/>
      <c r="C50"/>
    </row>
    <row r="51" spans="1:3" ht="14.5" x14ac:dyDescent="0.35">
      <c r="A51"/>
      <c r="B51"/>
      <c r="C51"/>
    </row>
    <row r="52" spans="1:3" ht="14.5" x14ac:dyDescent="0.35">
      <c r="A52"/>
      <c r="B52"/>
      <c r="C52"/>
    </row>
    <row r="53" spans="1:3" ht="14.5" x14ac:dyDescent="0.35">
      <c r="A53"/>
      <c r="B53"/>
      <c r="C53"/>
    </row>
    <row r="54" spans="1:3" ht="14.5" x14ac:dyDescent="0.35">
      <c r="A54"/>
      <c r="B54"/>
      <c r="C54"/>
    </row>
    <row r="55" spans="1:3" ht="14.5" x14ac:dyDescent="0.35">
      <c r="A55"/>
      <c r="B55"/>
      <c r="C55"/>
    </row>
    <row r="56" spans="1:3" ht="14.5" x14ac:dyDescent="0.35">
      <c r="A56"/>
      <c r="B56"/>
      <c r="C56"/>
    </row>
    <row r="57" spans="1:3" ht="14.5" x14ac:dyDescent="0.35">
      <c r="A57"/>
      <c r="B57"/>
      <c r="C57"/>
    </row>
    <row r="58" spans="1:3" ht="14.5" x14ac:dyDescent="0.35">
      <c r="A58"/>
      <c r="B58"/>
      <c r="C58"/>
    </row>
    <row r="59" spans="1:3" ht="14.5" x14ac:dyDescent="0.35">
      <c r="A59"/>
      <c r="B59"/>
      <c r="C59"/>
    </row>
    <row r="60" spans="1:3" ht="14.5" x14ac:dyDescent="0.35">
      <c r="A60"/>
      <c r="B60"/>
      <c r="C60"/>
    </row>
    <row r="61" spans="1:3" ht="14.5" x14ac:dyDescent="0.35">
      <c r="A61"/>
      <c r="B61"/>
      <c r="C61"/>
    </row>
    <row r="62" spans="1:3" ht="14.5" x14ac:dyDescent="0.35">
      <c r="A62"/>
      <c r="B62"/>
      <c r="C62"/>
    </row>
    <row r="63" spans="1:3" ht="14.5" x14ac:dyDescent="0.35">
      <c r="A63"/>
      <c r="B63"/>
      <c r="C63"/>
    </row>
    <row r="64" spans="1:3" ht="14.5" x14ac:dyDescent="0.35">
      <c r="A64"/>
      <c r="B64"/>
      <c r="C64"/>
    </row>
    <row r="65" spans="1:3" ht="14.5" x14ac:dyDescent="0.35">
      <c r="A65"/>
      <c r="B65"/>
      <c r="C65"/>
    </row>
    <row r="66" spans="1:3" ht="14.5" x14ac:dyDescent="0.35">
      <c r="A66"/>
      <c r="B66"/>
      <c r="C66"/>
    </row>
    <row r="67" spans="1:3" ht="14.5" x14ac:dyDescent="0.35">
      <c r="A67"/>
      <c r="B67"/>
      <c r="C67"/>
    </row>
    <row r="68" spans="1:3" ht="14.5" x14ac:dyDescent="0.35">
      <c r="A68"/>
      <c r="B68"/>
      <c r="C68"/>
    </row>
    <row r="69" spans="1:3" ht="14.5" x14ac:dyDescent="0.35">
      <c r="A69"/>
      <c r="B69"/>
      <c r="C69"/>
    </row>
    <row r="70" spans="1:3" ht="14.5" x14ac:dyDescent="0.35">
      <c r="A70"/>
      <c r="B70"/>
      <c r="C70"/>
    </row>
    <row r="71" spans="1:3" ht="14.5" x14ac:dyDescent="0.35">
      <c r="A71"/>
      <c r="B71"/>
      <c r="C71"/>
    </row>
    <row r="72" spans="1:3" ht="14.5" x14ac:dyDescent="0.35">
      <c r="A72"/>
      <c r="B72"/>
      <c r="C72"/>
    </row>
    <row r="73" spans="1:3" ht="14.5" x14ac:dyDescent="0.35">
      <c r="A73"/>
      <c r="B73"/>
      <c r="C73"/>
    </row>
    <row r="74" spans="1:3" ht="14.5" x14ac:dyDescent="0.35">
      <c r="A74"/>
      <c r="B74"/>
      <c r="C74"/>
    </row>
    <row r="75" spans="1:3" ht="14.5" x14ac:dyDescent="0.35">
      <c r="A75"/>
      <c r="B75"/>
      <c r="C75"/>
    </row>
    <row r="76" spans="1:3" ht="14.5" x14ac:dyDescent="0.35">
      <c r="A76"/>
      <c r="B76"/>
      <c r="C76"/>
    </row>
    <row r="77" spans="1:3" ht="14.5" x14ac:dyDescent="0.35">
      <c r="A77"/>
      <c r="B77"/>
      <c r="C77"/>
    </row>
    <row r="78" spans="1:3" ht="14.5" x14ac:dyDescent="0.35">
      <c r="A78"/>
      <c r="B78"/>
      <c r="C78"/>
    </row>
    <row r="79" spans="1:3" ht="14.5" x14ac:dyDescent="0.35">
      <c r="A79"/>
      <c r="B79"/>
      <c r="C79"/>
    </row>
    <row r="80" spans="1:3" ht="14.5" x14ac:dyDescent="0.35">
      <c r="A80"/>
      <c r="B80"/>
      <c r="C80"/>
    </row>
    <row r="81" spans="1:3" ht="14.5" x14ac:dyDescent="0.35">
      <c r="A81"/>
      <c r="B81"/>
      <c r="C81"/>
    </row>
    <row r="82" spans="1:3" ht="14.5" x14ac:dyDescent="0.35">
      <c r="A82"/>
      <c r="B82"/>
      <c r="C82"/>
    </row>
    <row r="83" spans="1:3" ht="14.5" x14ac:dyDescent="0.35">
      <c r="A83"/>
      <c r="B83"/>
      <c r="C83"/>
    </row>
    <row r="84" spans="1:3" ht="14.5" x14ac:dyDescent="0.35">
      <c r="A84"/>
      <c r="B84"/>
      <c r="C84"/>
    </row>
    <row r="85" spans="1:3" ht="14.5" x14ac:dyDescent="0.35">
      <c r="A85"/>
      <c r="B85"/>
      <c r="C85"/>
    </row>
    <row r="86" spans="1:3" ht="14.5" x14ac:dyDescent="0.35">
      <c r="A86"/>
      <c r="B86"/>
      <c r="C86"/>
    </row>
    <row r="87" spans="1:3" ht="14.5" x14ac:dyDescent="0.35">
      <c r="A87"/>
      <c r="B87"/>
      <c r="C87"/>
    </row>
    <row r="88" spans="1:3" ht="14.5" x14ac:dyDescent="0.35">
      <c r="A88"/>
      <c r="B88"/>
      <c r="C88"/>
    </row>
    <row r="89" spans="1:3" ht="14.5" x14ac:dyDescent="0.35">
      <c r="A89"/>
      <c r="B89"/>
      <c r="C89"/>
    </row>
    <row r="90" spans="1:3" ht="14.5" x14ac:dyDescent="0.35">
      <c r="A90"/>
      <c r="B90"/>
      <c r="C90"/>
    </row>
    <row r="91" spans="1:3" ht="14.5" x14ac:dyDescent="0.35">
      <c r="A91"/>
      <c r="B91"/>
      <c r="C91"/>
    </row>
    <row r="92" spans="1:3" ht="14.5" x14ac:dyDescent="0.35">
      <c r="A92"/>
      <c r="B92"/>
      <c r="C92"/>
    </row>
    <row r="93" spans="1:3" ht="14.5" x14ac:dyDescent="0.35">
      <c r="A93"/>
      <c r="B93"/>
      <c r="C93"/>
    </row>
    <row r="94" spans="1:3" ht="14.5" x14ac:dyDescent="0.35">
      <c r="A94"/>
      <c r="B94"/>
      <c r="C94"/>
    </row>
    <row r="95" spans="1:3" ht="14.5" x14ac:dyDescent="0.35">
      <c r="A95"/>
      <c r="B95"/>
      <c r="C95"/>
    </row>
    <row r="96" spans="1:3" ht="14.5" x14ac:dyDescent="0.35">
      <c r="A96"/>
      <c r="B96"/>
      <c r="C96"/>
    </row>
    <row r="97" spans="1:3" ht="14.5" x14ac:dyDescent="0.35">
      <c r="A97"/>
      <c r="B97"/>
      <c r="C97"/>
    </row>
    <row r="98" spans="1:3" ht="14.5" x14ac:dyDescent="0.35">
      <c r="A98"/>
      <c r="B98"/>
      <c r="C98"/>
    </row>
    <row r="99" spans="1:3" ht="14.5" x14ac:dyDescent="0.35">
      <c r="A99"/>
      <c r="B99"/>
      <c r="C99"/>
    </row>
    <row r="100" spans="1:3" ht="14.5" x14ac:dyDescent="0.35">
      <c r="A100"/>
      <c r="B100"/>
      <c r="C100"/>
    </row>
    <row r="101" spans="1:3" ht="14.5" x14ac:dyDescent="0.35">
      <c r="A101"/>
      <c r="B101"/>
      <c r="C101"/>
    </row>
    <row r="102" spans="1:3" ht="14.5" x14ac:dyDescent="0.35">
      <c r="A102"/>
      <c r="B102"/>
      <c r="C102"/>
    </row>
    <row r="103" spans="1:3" ht="14.5" x14ac:dyDescent="0.35">
      <c r="A103"/>
      <c r="B103"/>
      <c r="C103"/>
    </row>
    <row r="104" spans="1:3" ht="14.5" x14ac:dyDescent="0.35">
      <c r="A104"/>
      <c r="B104"/>
      <c r="C104"/>
    </row>
    <row r="105" spans="1:3" ht="14.5" x14ac:dyDescent="0.35">
      <c r="A105"/>
      <c r="B105"/>
      <c r="C105"/>
    </row>
    <row r="106" spans="1:3" ht="14.5" x14ac:dyDescent="0.35">
      <c r="A106"/>
      <c r="B106"/>
      <c r="C106"/>
    </row>
    <row r="107" spans="1:3" ht="14.5" x14ac:dyDescent="0.35">
      <c r="A107"/>
      <c r="B107"/>
      <c r="C107"/>
    </row>
    <row r="108" spans="1:3" ht="14.5" x14ac:dyDescent="0.35">
      <c r="A108"/>
      <c r="B108"/>
      <c r="C108"/>
    </row>
    <row r="109" spans="1:3" ht="14.5" x14ac:dyDescent="0.35">
      <c r="A109"/>
      <c r="B109"/>
      <c r="C109"/>
    </row>
    <row r="110" spans="1:3" ht="14.5" x14ac:dyDescent="0.35">
      <c r="A110"/>
      <c r="B110"/>
      <c r="C110"/>
    </row>
    <row r="111" spans="1:3" ht="14.5" x14ac:dyDescent="0.35">
      <c r="A111"/>
      <c r="B111"/>
      <c r="C111"/>
    </row>
    <row r="112" spans="1:3" ht="14.5" x14ac:dyDescent="0.35">
      <c r="A112"/>
      <c r="B112"/>
      <c r="C112"/>
    </row>
    <row r="113" spans="1:3" ht="14.5" x14ac:dyDescent="0.35">
      <c r="A113"/>
      <c r="B113"/>
      <c r="C113"/>
    </row>
    <row r="114" spans="1:3" ht="14.5" x14ac:dyDescent="0.35">
      <c r="A114"/>
      <c r="B114"/>
      <c r="C114"/>
    </row>
    <row r="115" spans="1:3" ht="14.5" x14ac:dyDescent="0.35">
      <c r="A115"/>
      <c r="B115"/>
      <c r="C115"/>
    </row>
    <row r="116" spans="1:3" ht="14.5" x14ac:dyDescent="0.35">
      <c r="A116"/>
      <c r="B116"/>
      <c r="C116"/>
    </row>
    <row r="117" spans="1:3" ht="14.5" x14ac:dyDescent="0.35">
      <c r="A117"/>
      <c r="B117"/>
      <c r="C117"/>
    </row>
    <row r="118" spans="1:3" ht="14.5" x14ac:dyDescent="0.35">
      <c r="A118"/>
      <c r="B118"/>
      <c r="C118"/>
    </row>
    <row r="119" spans="1:3" ht="14.5" x14ac:dyDescent="0.35">
      <c r="A119"/>
      <c r="B119"/>
      <c r="C119"/>
    </row>
    <row r="120" spans="1:3" ht="14.5" x14ac:dyDescent="0.35">
      <c r="A120"/>
      <c r="B120"/>
      <c r="C120"/>
    </row>
    <row r="121" spans="1:3" ht="14.5" x14ac:dyDescent="0.35">
      <c r="A121"/>
      <c r="B121"/>
      <c r="C121"/>
    </row>
    <row r="122" spans="1:3" ht="14.5" x14ac:dyDescent="0.35">
      <c r="A122"/>
      <c r="B122"/>
      <c r="C122"/>
    </row>
    <row r="123" spans="1:3" ht="14.5" x14ac:dyDescent="0.35">
      <c r="A123"/>
      <c r="B123"/>
      <c r="C123"/>
    </row>
    <row r="124" spans="1:3" ht="14.5" x14ac:dyDescent="0.35">
      <c r="A124"/>
      <c r="B124"/>
      <c r="C124"/>
    </row>
    <row r="125" spans="1:3" ht="14.5" x14ac:dyDescent="0.35">
      <c r="A125"/>
      <c r="B125"/>
      <c r="C125"/>
    </row>
    <row r="126" spans="1:3" ht="14.5" x14ac:dyDescent="0.35">
      <c r="A126"/>
      <c r="B126"/>
      <c r="C126"/>
    </row>
    <row r="127" spans="1:3" ht="14.5" x14ac:dyDescent="0.35">
      <c r="A127"/>
      <c r="B127"/>
      <c r="C127"/>
    </row>
    <row r="128" spans="1:3" ht="14.5" x14ac:dyDescent="0.35">
      <c r="A128"/>
      <c r="B128"/>
      <c r="C128"/>
    </row>
    <row r="129" spans="1:3" ht="14.5" x14ac:dyDescent="0.35">
      <c r="A129"/>
      <c r="B129"/>
      <c r="C129"/>
    </row>
    <row r="130" spans="1:3" ht="14.5" x14ac:dyDescent="0.35">
      <c r="A130"/>
      <c r="B130"/>
      <c r="C130"/>
    </row>
    <row r="131" spans="1:3" ht="14.5" x14ac:dyDescent="0.35">
      <c r="A131"/>
      <c r="B131"/>
      <c r="C131"/>
    </row>
    <row r="132" spans="1:3" ht="14.5" x14ac:dyDescent="0.35">
      <c r="A132"/>
      <c r="B132"/>
      <c r="C132"/>
    </row>
    <row r="133" spans="1:3" ht="14.5" x14ac:dyDescent="0.35">
      <c r="A133"/>
      <c r="B133"/>
      <c r="C133"/>
    </row>
    <row r="134" spans="1:3" ht="11.25" customHeight="1" x14ac:dyDescent="0.35">
      <c r="A134"/>
      <c r="B134"/>
      <c r="C134"/>
    </row>
    <row r="135" spans="1:3" ht="14.5" x14ac:dyDescent="0.35">
      <c r="A135"/>
      <c r="B135"/>
      <c r="C135"/>
    </row>
    <row r="136" spans="1:3" ht="14.5" x14ac:dyDescent="0.35">
      <c r="A136"/>
      <c r="B136"/>
      <c r="C136"/>
    </row>
    <row r="137" spans="1:3" ht="14.5" x14ac:dyDescent="0.35">
      <c r="A137"/>
      <c r="B137"/>
      <c r="C137"/>
    </row>
    <row r="138" spans="1:3" ht="14.5" x14ac:dyDescent="0.35">
      <c r="A138"/>
      <c r="B138"/>
      <c r="C138"/>
    </row>
    <row r="139" spans="1:3" ht="14.5" x14ac:dyDescent="0.35">
      <c r="A139"/>
      <c r="B139"/>
      <c r="C139"/>
    </row>
    <row r="140" spans="1:3" ht="14.5" x14ac:dyDescent="0.35">
      <c r="A140"/>
      <c r="B140"/>
      <c r="C140"/>
    </row>
    <row r="141" spans="1:3" ht="14.5" x14ac:dyDescent="0.35">
      <c r="A141"/>
      <c r="B141"/>
      <c r="C141"/>
    </row>
    <row r="142" spans="1:3" ht="14.5" x14ac:dyDescent="0.35">
      <c r="A142"/>
      <c r="B142"/>
      <c r="C142"/>
    </row>
    <row r="143" spans="1:3" ht="14.5" x14ac:dyDescent="0.35">
      <c r="A143"/>
      <c r="B143"/>
      <c r="C143"/>
    </row>
    <row r="144" spans="1:3" ht="14.5" x14ac:dyDescent="0.35">
      <c r="A144"/>
      <c r="B144"/>
      <c r="C144"/>
    </row>
    <row r="145" spans="1:3" ht="14.5" x14ac:dyDescent="0.35">
      <c r="A145"/>
      <c r="B145"/>
      <c r="C145"/>
    </row>
    <row r="146" spans="1:3" ht="14.5" x14ac:dyDescent="0.35">
      <c r="A146"/>
      <c r="B146"/>
      <c r="C146"/>
    </row>
    <row r="147" spans="1:3" ht="14.5" x14ac:dyDescent="0.35">
      <c r="A147"/>
      <c r="B147"/>
      <c r="C147"/>
    </row>
    <row r="148" spans="1:3" ht="14.5" x14ac:dyDescent="0.35">
      <c r="A148"/>
      <c r="B148"/>
      <c r="C148"/>
    </row>
    <row r="149" spans="1:3" ht="14.5" x14ac:dyDescent="0.35">
      <c r="A149"/>
      <c r="B149"/>
      <c r="C149"/>
    </row>
    <row r="150" spans="1:3" ht="14.5" x14ac:dyDescent="0.35">
      <c r="A150"/>
      <c r="B150"/>
      <c r="C150"/>
    </row>
    <row r="151" spans="1:3" ht="14.5" x14ac:dyDescent="0.35">
      <c r="A151"/>
      <c r="B151"/>
      <c r="C151"/>
    </row>
    <row r="152" spans="1:3" ht="14.5" x14ac:dyDescent="0.35">
      <c r="A152"/>
      <c r="B152"/>
      <c r="C152"/>
    </row>
    <row r="153" spans="1:3" ht="14.5" x14ac:dyDescent="0.35">
      <c r="A153"/>
      <c r="B153"/>
      <c r="C153"/>
    </row>
    <row r="154" spans="1:3" ht="14.5" x14ac:dyDescent="0.35">
      <c r="A154"/>
      <c r="B154"/>
      <c r="C154"/>
    </row>
    <row r="155" spans="1:3" ht="14.5" x14ac:dyDescent="0.35">
      <c r="A155"/>
      <c r="B155"/>
      <c r="C155"/>
    </row>
    <row r="156" spans="1:3" ht="14.5" x14ac:dyDescent="0.35">
      <c r="A156"/>
      <c r="B156"/>
      <c r="C156"/>
    </row>
    <row r="157" spans="1:3" ht="14.5" x14ac:dyDescent="0.35">
      <c r="A157"/>
      <c r="B157"/>
      <c r="C157"/>
    </row>
    <row r="158" spans="1:3" ht="14.5" x14ac:dyDescent="0.35">
      <c r="A158"/>
      <c r="B158"/>
      <c r="C158"/>
    </row>
    <row r="159" spans="1:3" ht="14.5" x14ac:dyDescent="0.35">
      <c r="A159"/>
      <c r="B159"/>
      <c r="C159"/>
    </row>
    <row r="160" spans="1:3" ht="14.5" x14ac:dyDescent="0.35">
      <c r="A160"/>
      <c r="B160"/>
      <c r="C160"/>
    </row>
    <row r="161" spans="1:3" ht="14.5" x14ac:dyDescent="0.35">
      <c r="A161"/>
      <c r="B161"/>
      <c r="C161"/>
    </row>
    <row r="162" spans="1:3" ht="14.5" x14ac:dyDescent="0.35">
      <c r="A162"/>
      <c r="B162"/>
      <c r="C162"/>
    </row>
    <row r="163" spans="1:3" ht="14.5" x14ac:dyDescent="0.35">
      <c r="A163"/>
      <c r="B163"/>
      <c r="C163"/>
    </row>
    <row r="164" spans="1:3" ht="14.5" x14ac:dyDescent="0.35">
      <c r="A164"/>
      <c r="B164"/>
      <c r="C164"/>
    </row>
    <row r="165" spans="1:3" ht="14.5" x14ac:dyDescent="0.35">
      <c r="A165"/>
      <c r="B165"/>
      <c r="C165"/>
    </row>
    <row r="166" spans="1:3" ht="14.5" x14ac:dyDescent="0.35">
      <c r="A166"/>
      <c r="B166"/>
      <c r="C166"/>
    </row>
    <row r="167" spans="1:3" ht="14.5" x14ac:dyDescent="0.35">
      <c r="A167"/>
      <c r="B167"/>
      <c r="C167"/>
    </row>
    <row r="168" spans="1:3" ht="14.5" x14ac:dyDescent="0.35">
      <c r="A168"/>
      <c r="B168"/>
      <c r="C168"/>
    </row>
    <row r="169" spans="1:3" ht="14.5" x14ac:dyDescent="0.35">
      <c r="A169"/>
      <c r="B169"/>
      <c r="C169"/>
    </row>
    <row r="170" spans="1:3" ht="14.5" x14ac:dyDescent="0.35">
      <c r="A170"/>
      <c r="B170"/>
      <c r="C170"/>
    </row>
    <row r="171" spans="1:3" ht="14.5" x14ac:dyDescent="0.35">
      <c r="A171"/>
      <c r="B171"/>
      <c r="C171"/>
    </row>
    <row r="172" spans="1:3" ht="14.5" x14ac:dyDescent="0.35">
      <c r="A172"/>
      <c r="B172"/>
      <c r="C172"/>
    </row>
    <row r="173" spans="1:3" ht="14.5" x14ac:dyDescent="0.35">
      <c r="A173"/>
      <c r="B173"/>
      <c r="C173"/>
    </row>
    <row r="174" spans="1:3" ht="14.5" x14ac:dyDescent="0.35">
      <c r="A174"/>
      <c r="B174"/>
      <c r="C174"/>
    </row>
    <row r="175" spans="1:3" ht="14.5" x14ac:dyDescent="0.35">
      <c r="A175"/>
      <c r="B175"/>
      <c r="C175"/>
    </row>
    <row r="176" spans="1:3" ht="14.5" x14ac:dyDescent="0.35">
      <c r="A176"/>
      <c r="B176"/>
      <c r="C176"/>
    </row>
    <row r="177" spans="1:3" ht="14.5" x14ac:dyDescent="0.35">
      <c r="A177"/>
      <c r="B177"/>
      <c r="C177"/>
    </row>
    <row r="178" spans="1:3" ht="14.5" x14ac:dyDescent="0.35">
      <c r="A178"/>
      <c r="B178"/>
      <c r="C178"/>
    </row>
    <row r="179" spans="1:3" ht="14.5" x14ac:dyDescent="0.35">
      <c r="A179"/>
      <c r="B179"/>
      <c r="C179"/>
    </row>
    <row r="180" spans="1:3" ht="14.5" x14ac:dyDescent="0.35">
      <c r="A180"/>
      <c r="B180"/>
      <c r="C180"/>
    </row>
    <row r="181" spans="1:3" ht="14.5" x14ac:dyDescent="0.35">
      <c r="A181"/>
      <c r="B181"/>
      <c r="C181"/>
    </row>
    <row r="182" spans="1:3" ht="14.5" x14ac:dyDescent="0.35">
      <c r="A182"/>
      <c r="B182"/>
      <c r="C182"/>
    </row>
    <row r="183" spans="1:3" ht="14.5" x14ac:dyDescent="0.35">
      <c r="A183"/>
      <c r="B183"/>
      <c r="C183"/>
    </row>
    <row r="184" spans="1:3" ht="14.5" x14ac:dyDescent="0.35">
      <c r="A184"/>
      <c r="B184"/>
      <c r="C184"/>
    </row>
    <row r="185" spans="1:3" ht="14.5" x14ac:dyDescent="0.35">
      <c r="A185"/>
      <c r="B185"/>
      <c r="C185"/>
    </row>
    <row r="186" spans="1:3" ht="14.5" x14ac:dyDescent="0.35">
      <c r="A186"/>
      <c r="B186"/>
      <c r="C186"/>
    </row>
    <row r="187" spans="1:3" ht="14.5" x14ac:dyDescent="0.35">
      <c r="A187"/>
      <c r="B187"/>
      <c r="C187"/>
    </row>
    <row r="188" spans="1:3" ht="14.5" x14ac:dyDescent="0.35">
      <c r="A188"/>
      <c r="B188"/>
      <c r="C188"/>
    </row>
    <row r="189" spans="1:3" ht="14.5" x14ac:dyDescent="0.35">
      <c r="A189"/>
      <c r="B189"/>
      <c r="C189"/>
    </row>
    <row r="190" spans="1:3" ht="14.5" x14ac:dyDescent="0.35">
      <c r="A190"/>
      <c r="B190"/>
      <c r="C190"/>
    </row>
    <row r="191" spans="1:3" ht="14.5" x14ac:dyDescent="0.35">
      <c r="A191"/>
      <c r="B191"/>
      <c r="C191"/>
    </row>
    <row r="192" spans="1:3" ht="14.5" x14ac:dyDescent="0.35">
      <c r="A192"/>
      <c r="B192"/>
      <c r="C192"/>
    </row>
    <row r="193" spans="1:3" ht="14.5" x14ac:dyDescent="0.35">
      <c r="A193"/>
      <c r="B193"/>
      <c r="C193"/>
    </row>
    <row r="194" spans="1:3" ht="14.5" x14ac:dyDescent="0.35">
      <c r="A194"/>
      <c r="B194"/>
      <c r="C194"/>
    </row>
    <row r="195" spans="1:3" ht="14.5" x14ac:dyDescent="0.35">
      <c r="A195"/>
      <c r="B195"/>
      <c r="C195"/>
    </row>
    <row r="196" spans="1:3" ht="14.5" x14ac:dyDescent="0.35">
      <c r="A196"/>
      <c r="B196"/>
      <c r="C196"/>
    </row>
    <row r="197" spans="1:3" ht="14.5" x14ac:dyDescent="0.35">
      <c r="A197"/>
      <c r="B197"/>
      <c r="C197"/>
    </row>
    <row r="198" spans="1:3" ht="14.5" x14ac:dyDescent="0.35">
      <c r="A198"/>
      <c r="B198"/>
      <c r="C198"/>
    </row>
    <row r="199" spans="1:3" ht="14.5" x14ac:dyDescent="0.35">
      <c r="A199"/>
      <c r="B199"/>
      <c r="C199"/>
    </row>
    <row r="200" spans="1:3" ht="14.5" x14ac:dyDescent="0.35">
      <c r="A200"/>
      <c r="B200"/>
      <c r="C200"/>
    </row>
    <row r="201" spans="1:3" ht="14.5" x14ac:dyDescent="0.35">
      <c r="A201"/>
      <c r="B201"/>
      <c r="C201"/>
    </row>
    <row r="202" spans="1:3" ht="14.5" x14ac:dyDescent="0.35">
      <c r="A202"/>
      <c r="B202"/>
      <c r="C202"/>
    </row>
    <row r="203" spans="1:3" ht="14.5" x14ac:dyDescent="0.35">
      <c r="A203"/>
      <c r="B203"/>
      <c r="C203"/>
    </row>
    <row r="204" spans="1:3" ht="14.5" x14ac:dyDescent="0.35">
      <c r="A204"/>
      <c r="B204"/>
      <c r="C204"/>
    </row>
    <row r="205" spans="1:3" ht="14.5" x14ac:dyDescent="0.35">
      <c r="A205"/>
      <c r="B205"/>
      <c r="C205"/>
    </row>
    <row r="206" spans="1:3" ht="14.5" x14ac:dyDescent="0.35">
      <c r="A206"/>
      <c r="B206"/>
      <c r="C206"/>
    </row>
    <row r="207" spans="1:3" ht="14.5" x14ac:dyDescent="0.35">
      <c r="A207"/>
      <c r="B207"/>
      <c r="C207"/>
    </row>
    <row r="208" spans="1:3" ht="14.5" x14ac:dyDescent="0.35">
      <c r="A208"/>
      <c r="B208"/>
      <c r="C208"/>
    </row>
    <row r="209" spans="1:3" ht="14.5" x14ac:dyDescent="0.35">
      <c r="A209"/>
      <c r="B209"/>
      <c r="C209"/>
    </row>
    <row r="210" spans="1:3" ht="14.5" x14ac:dyDescent="0.35">
      <c r="A210"/>
      <c r="B210"/>
      <c r="C210"/>
    </row>
    <row r="211" spans="1:3" ht="14.5" x14ac:dyDescent="0.35">
      <c r="A211"/>
      <c r="B211"/>
      <c r="C211"/>
    </row>
    <row r="212" spans="1:3" ht="14.5" x14ac:dyDescent="0.35">
      <c r="A212"/>
      <c r="B212"/>
      <c r="C212"/>
    </row>
    <row r="213" spans="1:3" ht="14.5" x14ac:dyDescent="0.35">
      <c r="A213"/>
      <c r="B213"/>
      <c r="C21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41"/>
  <sheetViews>
    <sheetView topLeftCell="A115" zoomScale="90" zoomScaleNormal="90" workbookViewId="0">
      <selection activeCell="M126" sqref="M126"/>
    </sheetView>
  </sheetViews>
  <sheetFormatPr defaultColWidth="9" defaultRowHeight="12" x14ac:dyDescent="0.35"/>
  <cols>
    <col min="1" max="1" width="16.81640625" style="121" customWidth="1"/>
    <col min="2" max="2" width="25.54296875" style="32" customWidth="1"/>
    <col min="3" max="3" width="5.54296875" style="32" customWidth="1"/>
    <col min="4" max="4" width="7.453125" style="43" customWidth="1"/>
    <col min="5" max="5" width="25.54296875" style="32" customWidth="1"/>
    <col min="6" max="6" width="5.54296875" style="32" customWidth="1"/>
    <col min="7" max="7" width="7.453125" style="43" customWidth="1"/>
    <col min="8" max="8" width="30.453125" style="32" customWidth="1"/>
    <col min="9" max="9" width="5.54296875" style="32" customWidth="1"/>
    <col min="10" max="10" width="7.453125" style="43" customWidth="1"/>
    <col min="11" max="11" width="25.54296875" style="32" customWidth="1"/>
    <col min="12" max="12" width="5.54296875" style="32" customWidth="1"/>
    <col min="13" max="13" width="7.54296875" style="32" customWidth="1"/>
    <col min="14" max="14" width="8.1796875" style="32" customWidth="1"/>
    <col min="15" max="16384" width="9" style="32"/>
  </cols>
  <sheetData>
    <row r="1" spans="1:15" s="17" customFormat="1" ht="13.5" customHeight="1" x14ac:dyDescent="0.3">
      <c r="A1" s="109" t="s">
        <v>316</v>
      </c>
      <c r="B1" s="20"/>
      <c r="C1" s="20"/>
      <c r="D1" s="21"/>
      <c r="E1" s="22"/>
      <c r="F1" s="23"/>
      <c r="G1" s="104"/>
      <c r="H1" s="105"/>
      <c r="I1" s="105"/>
      <c r="J1" s="24"/>
      <c r="K1" s="23"/>
      <c r="L1" s="23"/>
      <c r="M1" s="24"/>
      <c r="N1" s="23"/>
      <c r="O1" s="15"/>
    </row>
    <row r="2" spans="1:15" s="17" customFormat="1" ht="13.5" customHeight="1" x14ac:dyDescent="0.3">
      <c r="A2" s="406" t="s">
        <v>7</v>
      </c>
      <c r="B2" s="408" t="s">
        <v>20</v>
      </c>
      <c r="C2" s="409"/>
      <c r="D2" s="410"/>
      <c r="E2" s="411" t="s">
        <v>21</v>
      </c>
      <c r="F2" s="412"/>
      <c r="G2" s="413"/>
      <c r="H2" s="414" t="s">
        <v>22</v>
      </c>
      <c r="I2" s="415"/>
      <c r="J2" s="416"/>
      <c r="K2" s="411" t="s">
        <v>23</v>
      </c>
      <c r="L2" s="412"/>
      <c r="M2" s="413"/>
      <c r="N2" s="405" t="s">
        <v>92</v>
      </c>
      <c r="O2" s="15"/>
    </row>
    <row r="3" spans="1:15" s="17" customFormat="1" ht="27.5" customHeight="1" x14ac:dyDescent="0.35">
      <c r="A3" s="407"/>
      <c r="B3" s="110" t="s">
        <v>8</v>
      </c>
      <c r="C3" s="123" t="s">
        <v>46</v>
      </c>
      <c r="D3" s="124" t="s">
        <v>9</v>
      </c>
      <c r="E3" s="111" t="s">
        <v>8</v>
      </c>
      <c r="F3" s="131" t="s">
        <v>46</v>
      </c>
      <c r="G3" s="132" t="s">
        <v>9</v>
      </c>
      <c r="H3" s="112" t="s">
        <v>8</v>
      </c>
      <c r="I3" s="102" t="s">
        <v>46</v>
      </c>
      <c r="J3" s="124" t="s">
        <v>9</v>
      </c>
      <c r="K3" s="111" t="s">
        <v>8</v>
      </c>
      <c r="L3" s="131" t="s">
        <v>46</v>
      </c>
      <c r="M3" s="140" t="s">
        <v>9</v>
      </c>
      <c r="N3" s="405"/>
    </row>
    <row r="4" spans="1:15" s="17" customFormat="1" ht="13.5" customHeight="1" x14ac:dyDescent="0.35">
      <c r="A4" s="145">
        <v>44852</v>
      </c>
      <c r="B4" s="125"/>
      <c r="C4" s="25"/>
      <c r="D4" s="116"/>
      <c r="E4" s="133"/>
      <c r="F4" s="25"/>
      <c r="G4" s="113"/>
      <c r="H4" s="137" t="s">
        <v>34</v>
      </c>
      <c r="I4" s="51">
        <v>4</v>
      </c>
      <c r="J4" s="116"/>
      <c r="K4" s="133"/>
      <c r="L4" s="25"/>
      <c r="M4" s="115"/>
      <c r="N4" s="26">
        <f>SUM(C4,F4,I4,L4)</f>
        <v>4</v>
      </c>
    </row>
    <row r="5" spans="1:15" s="17" customFormat="1" ht="13.5" customHeight="1" x14ac:dyDescent="0.35">
      <c r="A5" s="145">
        <v>44853</v>
      </c>
      <c r="B5" s="125"/>
      <c r="C5" s="25"/>
      <c r="D5" s="116"/>
      <c r="E5" s="114"/>
      <c r="F5" s="25"/>
      <c r="G5" s="113"/>
      <c r="H5" s="137"/>
      <c r="I5" s="51"/>
      <c r="J5" s="116"/>
      <c r="K5" s="114" t="s">
        <v>62</v>
      </c>
      <c r="L5" s="25">
        <v>3</v>
      </c>
      <c r="M5" s="115"/>
      <c r="N5" s="26">
        <f t="shared" ref="N5:N13" si="0">SUM(C5,F5,I5,L5)</f>
        <v>3</v>
      </c>
    </row>
    <row r="6" spans="1:15" s="17" customFormat="1" ht="13.5" customHeight="1" x14ac:dyDescent="0.35">
      <c r="A6" s="145">
        <v>44854</v>
      </c>
      <c r="B6" s="126" t="s">
        <v>63</v>
      </c>
      <c r="C6" s="25">
        <v>1</v>
      </c>
      <c r="D6" s="116"/>
      <c r="E6" s="114"/>
      <c r="F6" s="25"/>
      <c r="G6" s="113"/>
      <c r="H6" s="137"/>
      <c r="I6" s="51"/>
      <c r="J6" s="116"/>
      <c r="K6" s="114"/>
      <c r="L6" s="25"/>
      <c r="M6" s="115"/>
      <c r="N6" s="26">
        <f t="shared" si="0"/>
        <v>1</v>
      </c>
    </row>
    <row r="7" spans="1:15" s="17" customFormat="1" ht="13.5" customHeight="1" x14ac:dyDescent="0.35">
      <c r="A7" s="145">
        <v>44856</v>
      </c>
      <c r="B7" s="125"/>
      <c r="C7" s="25"/>
      <c r="D7" s="116"/>
      <c r="E7" s="114"/>
      <c r="F7" s="25"/>
      <c r="G7" s="113"/>
      <c r="H7" s="137"/>
      <c r="I7" s="51"/>
      <c r="J7" s="116"/>
      <c r="K7" s="114" t="s">
        <v>84</v>
      </c>
      <c r="L7" s="25">
        <v>8</v>
      </c>
      <c r="M7" s="115"/>
      <c r="N7" s="26">
        <f t="shared" si="0"/>
        <v>8</v>
      </c>
    </row>
    <row r="8" spans="1:15" s="17" customFormat="1" ht="13.5" customHeight="1" x14ac:dyDescent="0.35">
      <c r="A8" s="145" t="s">
        <v>87</v>
      </c>
      <c r="B8" s="125" t="s">
        <v>40</v>
      </c>
      <c r="C8" s="25">
        <v>1</v>
      </c>
      <c r="D8" s="116"/>
      <c r="E8" s="114"/>
      <c r="F8" s="25"/>
      <c r="G8" s="113"/>
      <c r="H8" s="137"/>
      <c r="I8" s="51"/>
      <c r="J8" s="116"/>
      <c r="K8" s="114" t="s">
        <v>39</v>
      </c>
      <c r="L8" s="25">
        <v>1</v>
      </c>
      <c r="M8" s="115"/>
      <c r="N8" s="26">
        <f t="shared" si="0"/>
        <v>2</v>
      </c>
    </row>
    <row r="9" spans="1:15" s="17" customFormat="1" ht="13.5" customHeight="1" x14ac:dyDescent="0.35">
      <c r="A9" s="145">
        <v>44860</v>
      </c>
      <c r="B9" s="127"/>
      <c r="C9" s="25"/>
      <c r="D9" s="116"/>
      <c r="E9" s="114"/>
      <c r="F9" s="25"/>
      <c r="G9" s="113"/>
      <c r="H9" s="137"/>
      <c r="I9" s="51"/>
      <c r="J9" s="116"/>
      <c r="K9" s="141" t="s">
        <v>54</v>
      </c>
      <c r="L9" s="25">
        <v>1</v>
      </c>
      <c r="M9" s="115"/>
      <c r="N9" s="26">
        <f t="shared" si="0"/>
        <v>1</v>
      </c>
    </row>
    <row r="10" spans="1:15" s="17" customFormat="1" ht="13.5" customHeight="1" x14ac:dyDescent="0.35">
      <c r="A10" s="145">
        <v>44861</v>
      </c>
      <c r="B10" s="128" t="s">
        <v>63</v>
      </c>
      <c r="C10" s="25">
        <v>3</v>
      </c>
      <c r="D10" s="116"/>
      <c r="E10" s="114"/>
      <c r="F10" s="25"/>
      <c r="G10" s="113"/>
      <c r="H10" s="137"/>
      <c r="I10" s="51"/>
      <c r="J10" s="116"/>
      <c r="K10" s="142"/>
      <c r="L10" s="25"/>
      <c r="M10" s="115"/>
      <c r="N10" s="26">
        <f t="shared" si="0"/>
        <v>3</v>
      </c>
    </row>
    <row r="11" spans="1:15" s="17" customFormat="1" ht="13.5" customHeight="1" x14ac:dyDescent="0.35">
      <c r="A11" s="145">
        <v>44862</v>
      </c>
      <c r="B11" s="125"/>
      <c r="C11" s="25"/>
      <c r="D11" s="116"/>
      <c r="E11" s="114"/>
      <c r="F11" s="25"/>
      <c r="G11" s="113"/>
      <c r="H11" s="137" t="s">
        <v>128</v>
      </c>
      <c r="I11" s="51">
        <v>4</v>
      </c>
      <c r="J11" s="116"/>
      <c r="K11" s="142"/>
      <c r="L11" s="25"/>
      <c r="M11" s="115"/>
      <c r="N11" s="26">
        <f t="shared" si="0"/>
        <v>4</v>
      </c>
    </row>
    <row r="12" spans="1:15" s="17" customFormat="1" ht="13.5" customHeight="1" x14ac:dyDescent="0.35">
      <c r="A12" s="145">
        <v>44863</v>
      </c>
      <c r="B12" s="125" t="s">
        <v>127</v>
      </c>
      <c r="C12" s="25">
        <v>6</v>
      </c>
      <c r="D12" s="116"/>
      <c r="E12" s="114"/>
      <c r="F12" s="25"/>
      <c r="G12" s="113"/>
      <c r="H12" s="137"/>
      <c r="I12" s="51"/>
      <c r="J12" s="116"/>
      <c r="K12" s="142"/>
      <c r="L12" s="25"/>
      <c r="M12" s="115"/>
      <c r="N12" s="26">
        <f t="shared" si="0"/>
        <v>6</v>
      </c>
    </row>
    <row r="13" spans="1:15" s="17" customFormat="1" ht="13.5" customHeight="1" x14ac:dyDescent="0.35">
      <c r="A13" s="145">
        <v>44865</v>
      </c>
      <c r="B13" s="125" t="s">
        <v>146</v>
      </c>
      <c r="C13" s="25">
        <v>1</v>
      </c>
      <c r="D13" s="116"/>
      <c r="E13" s="114"/>
      <c r="F13" s="25"/>
      <c r="G13" s="113"/>
      <c r="H13" s="137"/>
      <c r="I13" s="51"/>
      <c r="J13" s="116"/>
      <c r="K13" s="142"/>
      <c r="L13" s="25"/>
      <c r="M13" s="115"/>
      <c r="N13" s="26">
        <f t="shared" si="0"/>
        <v>1</v>
      </c>
    </row>
    <row r="14" spans="1:15" s="17" customFormat="1" ht="13.5" customHeight="1" x14ac:dyDescent="0.35">
      <c r="A14" s="145"/>
      <c r="B14" s="118"/>
      <c r="C14" s="25"/>
      <c r="D14" s="116"/>
      <c r="E14" s="117"/>
      <c r="F14" s="25"/>
      <c r="G14" s="113"/>
      <c r="H14" s="138"/>
      <c r="I14" s="51"/>
      <c r="J14" s="116"/>
      <c r="K14" s="114"/>
      <c r="L14" s="25"/>
      <c r="M14" s="115"/>
      <c r="N14" s="26"/>
    </row>
    <row r="15" spans="1:15" s="17" customFormat="1" ht="13.5" customHeight="1" x14ac:dyDescent="0.3">
      <c r="A15" s="129"/>
      <c r="B15" s="129"/>
      <c r="C15" s="130">
        <f>SUM(C4:C14)</f>
        <v>12</v>
      </c>
      <c r="D15" s="144">
        <f>SUM(D4:D14)</f>
        <v>0</v>
      </c>
      <c r="E15" s="134"/>
      <c r="F15" s="135">
        <f>SUM(F4:F14)</f>
        <v>0</v>
      </c>
      <c r="G15" s="136">
        <f>SUM(G4:G14)</f>
        <v>0</v>
      </c>
      <c r="H15" s="139"/>
      <c r="I15" s="119">
        <f>SUM(I4:I14)</f>
        <v>8</v>
      </c>
      <c r="J15" s="144">
        <f>SUM(J4:J14)</f>
        <v>0</v>
      </c>
      <c r="K15" s="134"/>
      <c r="L15" s="135">
        <f>SUM(L4:L14)</f>
        <v>13</v>
      </c>
      <c r="M15" s="143">
        <f>SUM(M4:M14)</f>
        <v>0</v>
      </c>
      <c r="N15" s="27">
        <f>SUM(N4:N14)</f>
        <v>33</v>
      </c>
      <c r="O15" s="15"/>
    </row>
    <row r="16" spans="1:15" s="17" customFormat="1" ht="13.5" customHeight="1" x14ac:dyDescent="0.3">
      <c r="A16" s="15"/>
      <c r="B16" s="15"/>
      <c r="C16" s="15"/>
      <c r="D16" s="16"/>
      <c r="F16" s="15"/>
      <c r="G16" s="106"/>
      <c r="H16" s="107"/>
      <c r="I16" s="107"/>
      <c r="J16" s="16"/>
      <c r="K16" s="15"/>
      <c r="L16" s="15"/>
      <c r="M16" s="16"/>
      <c r="N16" s="15"/>
      <c r="O16" s="15"/>
    </row>
    <row r="17" spans="1:15" s="17" customFormat="1" ht="13.5" customHeight="1" x14ac:dyDescent="0.3">
      <c r="A17" s="15"/>
      <c r="D17" s="16"/>
      <c r="F17" s="15"/>
      <c r="G17" s="106"/>
      <c r="H17" s="107"/>
      <c r="I17" s="107"/>
      <c r="J17" s="16"/>
      <c r="K17" s="18" t="s">
        <v>12</v>
      </c>
      <c r="L17" s="19">
        <f>N15</f>
        <v>33</v>
      </c>
      <c r="M17" s="16"/>
      <c r="N17" s="15"/>
      <c r="O17" s="15"/>
    </row>
    <row r="18" spans="1:15" s="17" customFormat="1" ht="13.5" customHeight="1" x14ac:dyDescent="0.3">
      <c r="A18" s="28"/>
      <c r="D18" s="24"/>
      <c r="F18" s="31"/>
      <c r="G18" s="104"/>
      <c r="H18" s="108"/>
      <c r="I18" s="108"/>
      <c r="J18" s="24"/>
      <c r="K18" s="29" t="s">
        <v>9</v>
      </c>
      <c r="L18" s="30">
        <f>D15+G15+J15+M15</f>
        <v>0</v>
      </c>
      <c r="M18" s="24"/>
      <c r="N18" s="31"/>
      <c r="O18" s="15"/>
    </row>
    <row r="19" spans="1:15" ht="13.5" customHeight="1" x14ac:dyDescent="0.35"/>
    <row r="20" spans="1:15" ht="13.5" customHeight="1" x14ac:dyDescent="0.35"/>
    <row r="21" spans="1:15" ht="13.5" customHeight="1" x14ac:dyDescent="0.3">
      <c r="A21" s="109" t="s">
        <v>317</v>
      </c>
      <c r="B21" s="20"/>
      <c r="C21" s="20"/>
      <c r="D21" s="21"/>
      <c r="E21" s="22"/>
      <c r="F21" s="23"/>
      <c r="G21" s="104"/>
      <c r="H21" s="105"/>
      <c r="I21" s="105"/>
      <c r="J21" s="24"/>
      <c r="K21" s="23"/>
      <c r="L21" s="23"/>
      <c r="M21" s="24"/>
      <c r="N21" s="23"/>
    </row>
    <row r="22" spans="1:15" ht="13.5" customHeight="1" x14ac:dyDescent="0.35">
      <c r="A22" s="406" t="s">
        <v>7</v>
      </c>
      <c r="B22" s="408" t="s">
        <v>20</v>
      </c>
      <c r="C22" s="409"/>
      <c r="D22" s="410"/>
      <c r="E22" s="411" t="s">
        <v>21</v>
      </c>
      <c r="F22" s="412"/>
      <c r="G22" s="413"/>
      <c r="H22" s="414" t="s">
        <v>22</v>
      </c>
      <c r="I22" s="415"/>
      <c r="J22" s="416"/>
      <c r="K22" s="411" t="s">
        <v>23</v>
      </c>
      <c r="L22" s="412"/>
      <c r="M22" s="413"/>
      <c r="N22" s="405" t="s">
        <v>92</v>
      </c>
    </row>
    <row r="23" spans="1:15" ht="27.5" customHeight="1" x14ac:dyDescent="0.35">
      <c r="A23" s="407"/>
      <c r="B23" s="110" t="s">
        <v>8</v>
      </c>
      <c r="C23" s="123" t="s">
        <v>46</v>
      </c>
      <c r="D23" s="124" t="s">
        <v>9</v>
      </c>
      <c r="E23" s="111" t="s">
        <v>8</v>
      </c>
      <c r="F23" s="131" t="s">
        <v>46</v>
      </c>
      <c r="G23" s="132" t="s">
        <v>9</v>
      </c>
      <c r="H23" s="112" t="s">
        <v>8</v>
      </c>
      <c r="I23" s="102" t="s">
        <v>46</v>
      </c>
      <c r="J23" s="124" t="s">
        <v>9</v>
      </c>
      <c r="K23" s="111" t="s">
        <v>8</v>
      </c>
      <c r="L23" s="131" t="s">
        <v>46</v>
      </c>
      <c r="M23" s="140" t="s">
        <v>9</v>
      </c>
      <c r="N23" s="405"/>
    </row>
    <row r="24" spans="1:15" ht="13.5" customHeight="1" x14ac:dyDescent="0.35">
      <c r="A24" s="145">
        <v>44866</v>
      </c>
      <c r="B24" s="125" t="s">
        <v>63</v>
      </c>
      <c r="C24" s="25">
        <v>1</v>
      </c>
      <c r="D24" s="116"/>
      <c r="E24" s="133"/>
      <c r="F24" s="25"/>
      <c r="G24" s="113"/>
      <c r="H24" s="137"/>
      <c r="I24" s="51"/>
      <c r="J24" s="116"/>
      <c r="K24" s="133"/>
      <c r="L24" s="25"/>
      <c r="M24" s="115"/>
      <c r="N24" s="26">
        <f>SUM(C24,F24,I24,L24)</f>
        <v>1</v>
      </c>
    </row>
    <row r="25" spans="1:15" ht="13.5" customHeight="1" x14ac:dyDescent="0.35">
      <c r="A25" s="145">
        <v>44868</v>
      </c>
      <c r="B25" s="126"/>
      <c r="C25" s="25"/>
      <c r="D25" s="116"/>
      <c r="E25" s="114"/>
      <c r="F25" s="25"/>
      <c r="G25" s="113"/>
      <c r="H25" s="137" t="s">
        <v>40</v>
      </c>
      <c r="I25" s="51">
        <v>3</v>
      </c>
      <c r="J25" s="116"/>
      <c r="K25" s="114"/>
      <c r="L25" s="25"/>
      <c r="M25" s="115"/>
      <c r="N25" s="26">
        <f t="shared" ref="N25:N35" si="1">SUM(C25,F25,I25,L25)</f>
        <v>3</v>
      </c>
    </row>
    <row r="26" spans="1:15" ht="13.5" customHeight="1" x14ac:dyDescent="0.35">
      <c r="A26" s="145">
        <v>44869</v>
      </c>
      <c r="B26" s="125"/>
      <c r="C26" s="25"/>
      <c r="D26" s="116"/>
      <c r="E26" s="114"/>
      <c r="F26" s="25"/>
      <c r="G26" s="113"/>
      <c r="H26" s="137" t="s">
        <v>202</v>
      </c>
      <c r="I26" s="51">
        <v>7</v>
      </c>
      <c r="J26" s="116"/>
      <c r="K26" s="114"/>
      <c r="L26" s="25"/>
      <c r="M26" s="115"/>
      <c r="N26" s="26">
        <f t="shared" si="1"/>
        <v>7</v>
      </c>
    </row>
    <row r="27" spans="1:15" ht="13.5" customHeight="1" x14ac:dyDescent="0.35">
      <c r="A27" s="145">
        <v>44870</v>
      </c>
      <c r="B27" s="125"/>
      <c r="C27" s="25"/>
      <c r="D27" s="116"/>
      <c r="E27" s="114"/>
      <c r="F27" s="25"/>
      <c r="G27" s="113"/>
      <c r="H27" s="137" t="s">
        <v>127</v>
      </c>
      <c r="I27" s="51">
        <v>8</v>
      </c>
      <c r="J27" s="116"/>
      <c r="K27" s="114"/>
      <c r="L27" s="25"/>
      <c r="M27" s="115"/>
      <c r="N27" s="26">
        <f t="shared" si="1"/>
        <v>8</v>
      </c>
    </row>
    <row r="28" spans="1:15" ht="13.5" customHeight="1" x14ac:dyDescent="0.35">
      <c r="A28" s="145">
        <v>44872</v>
      </c>
      <c r="B28" s="127"/>
      <c r="C28" s="25"/>
      <c r="D28" s="116"/>
      <c r="E28" s="114"/>
      <c r="F28" s="25"/>
      <c r="G28" s="113"/>
      <c r="H28" s="137" t="s">
        <v>201</v>
      </c>
      <c r="I28" s="51">
        <v>3</v>
      </c>
      <c r="J28" s="116"/>
      <c r="K28" s="141"/>
      <c r="L28" s="25"/>
      <c r="M28" s="115"/>
      <c r="N28" s="26">
        <f t="shared" si="1"/>
        <v>3</v>
      </c>
    </row>
    <row r="29" spans="1:15" ht="13.5" customHeight="1" x14ac:dyDescent="0.35">
      <c r="A29" s="145">
        <v>44873</v>
      </c>
      <c r="B29" s="128"/>
      <c r="C29" s="25"/>
      <c r="D29" s="116"/>
      <c r="E29" s="114"/>
      <c r="F29" s="25"/>
      <c r="G29" s="113"/>
      <c r="H29" s="137" t="s">
        <v>255</v>
      </c>
      <c r="I29" s="51">
        <v>7</v>
      </c>
      <c r="J29" s="116"/>
      <c r="K29" s="142"/>
      <c r="L29" s="25"/>
      <c r="M29" s="115"/>
      <c r="N29" s="26">
        <f t="shared" si="1"/>
        <v>7</v>
      </c>
    </row>
    <row r="30" spans="1:15" ht="13.5" customHeight="1" x14ac:dyDescent="0.35">
      <c r="A30" s="145">
        <v>44874</v>
      </c>
      <c r="B30" s="125"/>
      <c r="C30" s="25"/>
      <c r="D30" s="116"/>
      <c r="E30" s="114"/>
      <c r="F30" s="25"/>
      <c r="G30" s="113"/>
      <c r="H30" s="137" t="s">
        <v>256</v>
      </c>
      <c r="I30" s="51">
        <v>5</v>
      </c>
      <c r="J30" s="116"/>
      <c r="K30" s="142" t="s">
        <v>54</v>
      </c>
      <c r="L30" s="25">
        <v>1</v>
      </c>
      <c r="M30" s="115"/>
      <c r="N30" s="26">
        <f t="shared" si="1"/>
        <v>6</v>
      </c>
    </row>
    <row r="31" spans="1:15" ht="13.5" customHeight="1" x14ac:dyDescent="0.35">
      <c r="A31" s="145">
        <v>44875</v>
      </c>
      <c r="B31" s="125" t="s">
        <v>257</v>
      </c>
      <c r="C31" s="25">
        <v>8</v>
      </c>
      <c r="D31" s="116"/>
      <c r="E31" s="114"/>
      <c r="F31" s="25"/>
      <c r="G31" s="113"/>
      <c r="H31" s="137"/>
      <c r="I31" s="51"/>
      <c r="J31" s="116"/>
      <c r="K31" s="142"/>
      <c r="L31" s="25"/>
      <c r="M31" s="115"/>
      <c r="N31" s="26">
        <f t="shared" si="1"/>
        <v>8</v>
      </c>
    </row>
    <row r="32" spans="1:15" ht="13.5" customHeight="1" x14ac:dyDescent="0.35">
      <c r="A32" s="145">
        <v>44876</v>
      </c>
      <c r="B32" s="125"/>
      <c r="C32" s="25"/>
      <c r="D32" s="116"/>
      <c r="E32" s="114"/>
      <c r="F32" s="25"/>
      <c r="G32" s="113"/>
      <c r="H32" s="137"/>
      <c r="I32" s="51"/>
      <c r="J32" s="116"/>
      <c r="K32" s="142" t="s">
        <v>260</v>
      </c>
      <c r="L32" s="25">
        <v>2</v>
      </c>
      <c r="M32" s="115"/>
      <c r="N32" s="26">
        <f t="shared" ref="N32:N34" si="2">SUM(C32,F32,I32,L32)</f>
        <v>2</v>
      </c>
    </row>
    <row r="33" spans="1:14" ht="13.5" customHeight="1" x14ac:dyDescent="0.35">
      <c r="A33" s="145">
        <v>44887</v>
      </c>
      <c r="B33" s="125"/>
      <c r="C33" s="25"/>
      <c r="D33" s="116"/>
      <c r="E33" s="114"/>
      <c r="F33" s="25"/>
      <c r="G33" s="113"/>
      <c r="H33" s="137"/>
      <c r="I33" s="51"/>
      <c r="J33" s="116"/>
      <c r="K33" s="142" t="s">
        <v>40</v>
      </c>
      <c r="L33" s="25">
        <v>3</v>
      </c>
      <c r="M33" s="115"/>
      <c r="N33" s="26">
        <f t="shared" si="2"/>
        <v>3</v>
      </c>
    </row>
    <row r="34" spans="1:14" ht="13.5" customHeight="1" x14ac:dyDescent="0.35">
      <c r="A34" s="145">
        <v>44888</v>
      </c>
      <c r="B34" s="125"/>
      <c r="C34" s="25"/>
      <c r="D34" s="116"/>
      <c r="E34" s="114"/>
      <c r="F34" s="25"/>
      <c r="G34" s="113"/>
      <c r="H34" s="137"/>
      <c r="I34" s="51"/>
      <c r="J34" s="116"/>
      <c r="K34" s="142" t="s">
        <v>231</v>
      </c>
      <c r="L34" s="25">
        <v>11</v>
      </c>
      <c r="M34" s="115">
        <v>2</v>
      </c>
      <c r="N34" s="26">
        <f t="shared" si="2"/>
        <v>11</v>
      </c>
    </row>
    <row r="35" spans="1:14" ht="13.5" customHeight="1" x14ac:dyDescent="0.35">
      <c r="A35" s="145">
        <v>44889</v>
      </c>
      <c r="B35" s="125"/>
      <c r="C35" s="25"/>
      <c r="D35" s="116"/>
      <c r="E35" s="114"/>
      <c r="F35" s="25"/>
      <c r="G35" s="113"/>
      <c r="H35" s="137"/>
      <c r="I35" s="51"/>
      <c r="J35" s="116"/>
      <c r="K35" s="142" t="s">
        <v>63</v>
      </c>
      <c r="L35" s="25">
        <v>4</v>
      </c>
      <c r="M35" s="115"/>
      <c r="N35" s="26">
        <f t="shared" si="1"/>
        <v>4</v>
      </c>
    </row>
    <row r="36" spans="1:14" ht="13.5" customHeight="1" x14ac:dyDescent="0.35">
      <c r="A36" s="145"/>
      <c r="B36" s="118"/>
      <c r="C36" s="25"/>
      <c r="D36" s="116"/>
      <c r="E36" s="117"/>
      <c r="F36" s="25"/>
      <c r="G36" s="113"/>
      <c r="H36" s="138"/>
      <c r="I36" s="51"/>
      <c r="J36" s="116"/>
      <c r="K36" s="114"/>
      <c r="L36" s="25"/>
      <c r="M36" s="115"/>
      <c r="N36" s="26"/>
    </row>
    <row r="37" spans="1:14" ht="13.5" customHeight="1" x14ac:dyDescent="0.35">
      <c r="A37" s="129"/>
      <c r="B37" s="129"/>
      <c r="C37" s="130">
        <f>SUM(C24:C36)</f>
        <v>9</v>
      </c>
      <c r="D37" s="144">
        <f>SUM(D24:D36)</f>
        <v>0</v>
      </c>
      <c r="E37" s="134"/>
      <c r="F37" s="135">
        <f>SUM(F24:F36)</f>
        <v>0</v>
      </c>
      <c r="G37" s="136">
        <f>SUM(G24:G36)</f>
        <v>0</v>
      </c>
      <c r="H37" s="139"/>
      <c r="I37" s="119">
        <f>SUM(I24:I36)</f>
        <v>33</v>
      </c>
      <c r="J37" s="144">
        <f>SUM(J24:J36)</f>
        <v>0</v>
      </c>
      <c r="K37" s="134"/>
      <c r="L37" s="135">
        <f>SUM(L24:L36)</f>
        <v>21</v>
      </c>
      <c r="M37" s="143">
        <f>SUM(M24:M36)</f>
        <v>2</v>
      </c>
      <c r="N37" s="27">
        <f>SUM(N24:N36)</f>
        <v>63</v>
      </c>
    </row>
    <row r="38" spans="1:14" ht="13.5" customHeight="1" x14ac:dyDescent="0.3">
      <c r="A38" s="15"/>
      <c r="B38" s="15"/>
      <c r="C38" s="15"/>
      <c r="D38" s="16"/>
      <c r="E38" s="17"/>
      <c r="F38" s="15"/>
      <c r="G38" s="106"/>
      <c r="H38" s="107"/>
      <c r="I38" s="107"/>
      <c r="J38" s="16"/>
      <c r="K38" s="15"/>
      <c r="L38" s="15"/>
      <c r="M38" s="16"/>
      <c r="N38" s="15"/>
    </row>
    <row r="39" spans="1:14" ht="13.5" customHeight="1" x14ac:dyDescent="0.3">
      <c r="A39" s="15"/>
      <c r="B39" s="17"/>
      <c r="C39" s="17"/>
      <c r="D39" s="16"/>
      <c r="E39" s="17"/>
      <c r="F39" s="15"/>
      <c r="G39" s="106"/>
      <c r="H39" s="107"/>
      <c r="I39" s="107"/>
      <c r="J39" s="16"/>
      <c r="K39" s="18" t="s">
        <v>12</v>
      </c>
      <c r="L39" s="19">
        <f>N37</f>
        <v>63</v>
      </c>
      <c r="M39" s="16"/>
      <c r="N39" s="15"/>
    </row>
    <row r="40" spans="1:14" ht="13.5" customHeight="1" x14ac:dyDescent="0.3">
      <c r="A40" s="28"/>
      <c r="B40" s="17"/>
      <c r="C40" s="17"/>
      <c r="D40" s="24"/>
      <c r="E40" s="17"/>
      <c r="F40" s="31"/>
      <c r="G40" s="104"/>
      <c r="H40" s="108"/>
      <c r="I40" s="108"/>
      <c r="J40" s="24"/>
      <c r="K40" s="29" t="s">
        <v>9</v>
      </c>
      <c r="L40" s="30">
        <f>D37+G37+J37+M37</f>
        <v>2</v>
      </c>
      <c r="M40" s="24"/>
      <c r="N40" s="31"/>
    </row>
    <row r="41" spans="1:14" ht="13.5" customHeight="1" x14ac:dyDescent="0.35"/>
    <row r="42" spans="1:14" ht="13.5" customHeight="1" x14ac:dyDescent="0.35"/>
    <row r="43" spans="1:14" ht="13.5" customHeight="1" x14ac:dyDescent="0.3">
      <c r="A43" s="109" t="s">
        <v>318</v>
      </c>
      <c r="B43" s="20"/>
      <c r="C43" s="20"/>
      <c r="D43" s="21"/>
      <c r="E43" s="22"/>
      <c r="F43" s="23"/>
      <c r="G43" s="104"/>
      <c r="H43" s="105"/>
      <c r="I43" s="105"/>
      <c r="J43" s="24"/>
      <c r="K43" s="23"/>
      <c r="L43" s="23"/>
      <c r="M43" s="24"/>
      <c r="N43" s="23"/>
    </row>
    <row r="44" spans="1:14" ht="13.5" customHeight="1" x14ac:dyDescent="0.35">
      <c r="A44" s="406" t="s">
        <v>7</v>
      </c>
      <c r="B44" s="408" t="s">
        <v>20</v>
      </c>
      <c r="C44" s="409"/>
      <c r="D44" s="410"/>
      <c r="E44" s="411" t="s">
        <v>21</v>
      </c>
      <c r="F44" s="412"/>
      <c r="G44" s="413"/>
      <c r="H44" s="414" t="s">
        <v>22</v>
      </c>
      <c r="I44" s="415"/>
      <c r="J44" s="416"/>
      <c r="K44" s="411" t="s">
        <v>23</v>
      </c>
      <c r="L44" s="412"/>
      <c r="M44" s="413"/>
      <c r="N44" s="405" t="s">
        <v>92</v>
      </c>
    </row>
    <row r="45" spans="1:14" ht="27.5" customHeight="1" x14ac:dyDescent="0.35">
      <c r="A45" s="407"/>
      <c r="B45" s="110" t="s">
        <v>8</v>
      </c>
      <c r="C45" s="123" t="s">
        <v>46</v>
      </c>
      <c r="D45" s="124" t="s">
        <v>9</v>
      </c>
      <c r="E45" s="111" t="s">
        <v>8</v>
      </c>
      <c r="F45" s="131" t="s">
        <v>46</v>
      </c>
      <c r="G45" s="132" t="s">
        <v>9</v>
      </c>
      <c r="H45" s="112" t="s">
        <v>8</v>
      </c>
      <c r="I45" s="102" t="s">
        <v>46</v>
      </c>
      <c r="J45" s="124" t="s">
        <v>9</v>
      </c>
      <c r="K45" s="111" t="s">
        <v>8</v>
      </c>
      <c r="L45" s="131" t="s">
        <v>46</v>
      </c>
      <c r="M45" s="140" t="s">
        <v>9</v>
      </c>
      <c r="N45" s="405"/>
    </row>
    <row r="46" spans="1:14" ht="13.5" customHeight="1" x14ac:dyDescent="0.35">
      <c r="A46" s="145">
        <v>44940</v>
      </c>
      <c r="B46" s="125"/>
      <c r="C46" s="25"/>
      <c r="D46" s="116"/>
      <c r="E46" s="133"/>
      <c r="F46" s="25"/>
      <c r="G46" s="113"/>
      <c r="H46" s="137"/>
      <c r="I46" s="51"/>
      <c r="J46" s="116"/>
      <c r="K46" s="133" t="s">
        <v>324</v>
      </c>
      <c r="L46" s="25">
        <v>1</v>
      </c>
      <c r="M46" s="115"/>
      <c r="N46" s="26">
        <f>SUM(C46,F46,I46,L46)</f>
        <v>1</v>
      </c>
    </row>
    <row r="47" spans="1:14" ht="13.5" customHeight="1" x14ac:dyDescent="0.35">
      <c r="A47" s="145">
        <v>44943</v>
      </c>
      <c r="B47" s="126"/>
      <c r="C47" s="25"/>
      <c r="D47" s="116"/>
      <c r="E47" s="114"/>
      <c r="F47" s="25"/>
      <c r="G47" s="113"/>
      <c r="H47" s="137" t="s">
        <v>324</v>
      </c>
      <c r="I47" s="51">
        <v>1</v>
      </c>
      <c r="J47" s="116"/>
      <c r="K47" s="133"/>
      <c r="L47" s="25"/>
      <c r="M47" s="115"/>
      <c r="N47" s="26">
        <f t="shared" ref="N47:N57" si="3">SUM(C47,F47,I47,L47)</f>
        <v>1</v>
      </c>
    </row>
    <row r="48" spans="1:14" ht="13.5" customHeight="1" x14ac:dyDescent="0.35">
      <c r="A48" s="145">
        <v>44945</v>
      </c>
      <c r="B48" s="125"/>
      <c r="C48" s="25"/>
      <c r="D48" s="116"/>
      <c r="E48" s="114"/>
      <c r="F48" s="25"/>
      <c r="G48" s="113"/>
      <c r="H48" s="137"/>
      <c r="I48" s="51"/>
      <c r="J48" s="116"/>
      <c r="K48" s="114" t="s">
        <v>63</v>
      </c>
      <c r="L48" s="25">
        <v>1</v>
      </c>
      <c r="M48" s="115"/>
      <c r="N48" s="26">
        <f t="shared" si="3"/>
        <v>1</v>
      </c>
    </row>
    <row r="49" spans="1:14" ht="13.5" customHeight="1" x14ac:dyDescent="0.35">
      <c r="A49" s="145">
        <v>44947</v>
      </c>
      <c r="B49" s="125"/>
      <c r="C49" s="25"/>
      <c r="D49" s="116"/>
      <c r="E49" s="114"/>
      <c r="F49" s="25"/>
      <c r="G49" s="113"/>
      <c r="H49" s="198" t="s">
        <v>329</v>
      </c>
      <c r="I49" s="51">
        <v>6</v>
      </c>
      <c r="J49" s="116"/>
      <c r="K49" s="114"/>
      <c r="L49" s="25"/>
      <c r="M49" s="115"/>
      <c r="N49" s="26">
        <f t="shared" si="3"/>
        <v>6</v>
      </c>
    </row>
    <row r="50" spans="1:14" ht="13.5" customHeight="1" x14ac:dyDescent="0.35">
      <c r="A50" s="145">
        <v>44949</v>
      </c>
      <c r="B50" s="127"/>
      <c r="C50" s="25"/>
      <c r="D50" s="116"/>
      <c r="E50" s="114"/>
      <c r="F50" s="25"/>
      <c r="G50" s="113"/>
      <c r="H50" s="137" t="s">
        <v>330</v>
      </c>
      <c r="I50" s="51">
        <v>1</v>
      </c>
      <c r="J50" s="116"/>
      <c r="K50" s="141"/>
      <c r="L50" s="25"/>
      <c r="M50" s="115"/>
      <c r="N50" s="26">
        <f t="shared" si="3"/>
        <v>1</v>
      </c>
    </row>
    <row r="51" spans="1:14" ht="13.5" customHeight="1" x14ac:dyDescent="0.35">
      <c r="A51" s="145">
        <v>44950</v>
      </c>
      <c r="B51" s="128"/>
      <c r="C51" s="25"/>
      <c r="D51" s="116"/>
      <c r="E51" s="114"/>
      <c r="F51" s="25"/>
      <c r="G51" s="113"/>
      <c r="H51" s="137" t="s">
        <v>39</v>
      </c>
      <c r="I51" s="51">
        <v>1</v>
      </c>
      <c r="J51" s="116"/>
      <c r="K51" s="142"/>
      <c r="L51" s="25"/>
      <c r="M51" s="115"/>
      <c r="N51" s="26">
        <f t="shared" si="3"/>
        <v>1</v>
      </c>
    </row>
    <row r="52" spans="1:14" ht="13.5" customHeight="1" x14ac:dyDescent="0.35">
      <c r="A52" s="145">
        <v>44953</v>
      </c>
      <c r="B52" s="125"/>
      <c r="C52" s="25"/>
      <c r="D52" s="116"/>
      <c r="E52" s="114"/>
      <c r="F52" s="25"/>
      <c r="G52" s="113"/>
      <c r="H52" s="137" t="s">
        <v>125</v>
      </c>
      <c r="I52" s="51">
        <v>2</v>
      </c>
      <c r="J52" s="116"/>
      <c r="K52" s="142"/>
      <c r="L52" s="25"/>
      <c r="M52" s="115"/>
      <c r="N52" s="26">
        <f t="shared" si="3"/>
        <v>2</v>
      </c>
    </row>
    <row r="53" spans="1:14" ht="13.5" customHeight="1" x14ac:dyDescent="0.35">
      <c r="A53" s="145">
        <v>44957</v>
      </c>
      <c r="B53" s="137" t="s">
        <v>39</v>
      </c>
      <c r="C53" s="25">
        <v>1</v>
      </c>
      <c r="D53" s="116"/>
      <c r="E53" s="114"/>
      <c r="F53" s="25"/>
      <c r="G53" s="113"/>
      <c r="I53" s="51"/>
      <c r="J53" s="116"/>
      <c r="K53" s="142"/>
      <c r="L53" s="25"/>
      <c r="M53" s="115"/>
      <c r="N53" s="26">
        <f t="shared" si="3"/>
        <v>1</v>
      </c>
    </row>
    <row r="54" spans="1:14" ht="13.5" customHeight="1" x14ac:dyDescent="0.35">
      <c r="A54" s="145"/>
      <c r="B54" s="125"/>
      <c r="C54" s="25"/>
      <c r="D54" s="116"/>
      <c r="E54" s="114"/>
      <c r="F54" s="25"/>
      <c r="G54" s="113"/>
      <c r="H54" s="137"/>
      <c r="I54" s="51"/>
      <c r="J54" s="116"/>
      <c r="K54" s="142"/>
      <c r="L54" s="25"/>
      <c r="M54" s="115"/>
      <c r="N54" s="26">
        <f t="shared" si="3"/>
        <v>0</v>
      </c>
    </row>
    <row r="55" spans="1:14" ht="13.5" customHeight="1" x14ac:dyDescent="0.35">
      <c r="A55" s="145"/>
      <c r="B55" s="125"/>
      <c r="C55" s="25"/>
      <c r="D55" s="116"/>
      <c r="E55" s="114"/>
      <c r="F55" s="25"/>
      <c r="G55" s="113"/>
      <c r="H55" s="137"/>
      <c r="I55" s="51"/>
      <c r="J55" s="116"/>
      <c r="K55" s="142"/>
      <c r="L55" s="25"/>
      <c r="M55" s="115"/>
      <c r="N55" s="26">
        <f t="shared" si="3"/>
        <v>0</v>
      </c>
    </row>
    <row r="56" spans="1:14" ht="13.5" customHeight="1" x14ac:dyDescent="0.35">
      <c r="A56" s="145"/>
      <c r="B56" s="125"/>
      <c r="C56" s="25"/>
      <c r="D56" s="116"/>
      <c r="E56" s="114"/>
      <c r="F56" s="25"/>
      <c r="G56" s="113"/>
      <c r="H56" s="137"/>
      <c r="I56" s="51"/>
      <c r="J56" s="116"/>
      <c r="K56" s="142"/>
      <c r="L56" s="25"/>
      <c r="M56" s="115"/>
      <c r="N56" s="26">
        <f t="shared" si="3"/>
        <v>0</v>
      </c>
    </row>
    <row r="57" spans="1:14" ht="13.5" customHeight="1" x14ac:dyDescent="0.35">
      <c r="A57" s="145"/>
      <c r="B57" s="125"/>
      <c r="C57" s="25"/>
      <c r="D57" s="116"/>
      <c r="E57" s="114"/>
      <c r="F57" s="25"/>
      <c r="G57" s="113"/>
      <c r="H57" s="137"/>
      <c r="I57" s="51"/>
      <c r="J57" s="116"/>
      <c r="K57" s="142"/>
      <c r="L57" s="25"/>
      <c r="M57" s="115"/>
      <c r="N57" s="26">
        <f t="shared" si="3"/>
        <v>0</v>
      </c>
    </row>
    <row r="58" spans="1:14" ht="13.5" customHeight="1" x14ac:dyDescent="0.35">
      <c r="A58" s="145"/>
      <c r="B58" s="118"/>
      <c r="C58" s="25"/>
      <c r="D58" s="116"/>
      <c r="E58" s="117"/>
      <c r="F58" s="25"/>
      <c r="G58" s="113"/>
      <c r="H58" s="138"/>
      <c r="I58" s="51"/>
      <c r="J58" s="116"/>
      <c r="K58" s="114"/>
      <c r="L58" s="25"/>
      <c r="M58" s="115"/>
      <c r="N58" s="26"/>
    </row>
    <row r="59" spans="1:14" ht="13.5" customHeight="1" x14ac:dyDescent="0.35">
      <c r="A59" s="129"/>
      <c r="B59" s="129"/>
      <c r="C59" s="130">
        <f>SUM(C46:C58)</f>
        <v>1</v>
      </c>
      <c r="D59" s="144">
        <f>SUM(D46:D58)</f>
        <v>0</v>
      </c>
      <c r="E59" s="134"/>
      <c r="F59" s="135">
        <f>SUM(F46:F58)</f>
        <v>0</v>
      </c>
      <c r="G59" s="136">
        <f>SUM(G46:G58)</f>
        <v>0</v>
      </c>
      <c r="H59" s="139"/>
      <c r="I59" s="119">
        <f>SUM(I46:I58)</f>
        <v>11</v>
      </c>
      <c r="J59" s="144">
        <f>SUM(J46:J58)</f>
        <v>0</v>
      </c>
      <c r="K59" s="134"/>
      <c r="L59" s="135">
        <f>SUM(L46:L58)</f>
        <v>2</v>
      </c>
      <c r="M59" s="143">
        <f>SUM(M46:M58)</f>
        <v>0</v>
      </c>
      <c r="N59" s="27">
        <f>SUM(N46:N58)</f>
        <v>14</v>
      </c>
    </row>
    <row r="60" spans="1:14" ht="13.5" customHeight="1" x14ac:dyDescent="0.3">
      <c r="A60" s="15"/>
      <c r="B60" s="15"/>
      <c r="C60" s="15"/>
      <c r="D60" s="16"/>
      <c r="E60" s="17"/>
      <c r="F60" s="15"/>
      <c r="G60" s="106"/>
      <c r="H60" s="107"/>
      <c r="I60" s="107"/>
      <c r="J60" s="16"/>
      <c r="K60" s="15"/>
      <c r="L60" s="15"/>
      <c r="M60" s="16"/>
      <c r="N60" s="15"/>
    </row>
    <row r="61" spans="1:14" ht="13.5" customHeight="1" x14ac:dyDescent="0.3">
      <c r="A61" s="15"/>
      <c r="B61" s="17"/>
      <c r="C61" s="17"/>
      <c r="D61" s="16"/>
      <c r="E61" s="17"/>
      <c r="F61" s="15"/>
      <c r="G61" s="106"/>
      <c r="H61" s="107"/>
      <c r="I61" s="107"/>
      <c r="J61" s="16"/>
      <c r="K61" s="18" t="s">
        <v>12</v>
      </c>
      <c r="L61" s="19">
        <f>N59</f>
        <v>14</v>
      </c>
      <c r="M61" s="16"/>
      <c r="N61" s="15"/>
    </row>
    <row r="62" spans="1:14" ht="13.5" customHeight="1" x14ac:dyDescent="0.3">
      <c r="A62" s="28"/>
      <c r="B62" s="17"/>
      <c r="C62" s="17"/>
      <c r="D62" s="24"/>
      <c r="E62" s="17"/>
      <c r="F62" s="31"/>
      <c r="G62" s="104"/>
      <c r="H62" s="108"/>
      <c r="I62" s="108"/>
      <c r="J62" s="24"/>
      <c r="K62" s="29" t="s">
        <v>9</v>
      </c>
      <c r="L62" s="30">
        <f>D59+G59+J59+M59</f>
        <v>0</v>
      </c>
      <c r="M62" s="24"/>
      <c r="N62" s="31"/>
    </row>
    <row r="63" spans="1:14" ht="13.5" customHeight="1" x14ac:dyDescent="0.35"/>
    <row r="64" spans="1:14" ht="13.5" customHeight="1" x14ac:dyDescent="0.35"/>
    <row r="65" spans="1:14" ht="13.5" customHeight="1" x14ac:dyDescent="0.3">
      <c r="A65" s="109" t="s">
        <v>377</v>
      </c>
      <c r="B65" s="20"/>
      <c r="C65" s="20"/>
      <c r="D65" s="21"/>
      <c r="E65" s="22"/>
      <c r="F65" s="23"/>
      <c r="G65" s="104"/>
      <c r="H65" s="105"/>
      <c r="I65" s="105"/>
      <c r="J65" s="24"/>
      <c r="K65" s="23"/>
      <c r="L65" s="23"/>
      <c r="M65" s="24"/>
      <c r="N65" s="23"/>
    </row>
    <row r="66" spans="1:14" ht="13.5" customHeight="1" x14ac:dyDescent="0.35">
      <c r="A66" s="406" t="s">
        <v>7</v>
      </c>
      <c r="B66" s="408" t="s">
        <v>20</v>
      </c>
      <c r="C66" s="409"/>
      <c r="D66" s="410"/>
      <c r="E66" s="411" t="s">
        <v>21</v>
      </c>
      <c r="F66" s="412"/>
      <c r="G66" s="413"/>
      <c r="H66" s="414" t="s">
        <v>22</v>
      </c>
      <c r="I66" s="415"/>
      <c r="J66" s="416"/>
      <c r="K66" s="411" t="s">
        <v>23</v>
      </c>
      <c r="L66" s="412"/>
      <c r="M66" s="413"/>
      <c r="N66" s="405" t="s">
        <v>92</v>
      </c>
    </row>
    <row r="67" spans="1:14" ht="27.5" customHeight="1" x14ac:dyDescent="0.35">
      <c r="A67" s="407"/>
      <c r="B67" s="110" t="s">
        <v>8</v>
      </c>
      <c r="C67" s="123" t="s">
        <v>46</v>
      </c>
      <c r="D67" s="124" t="s">
        <v>9</v>
      </c>
      <c r="E67" s="111" t="s">
        <v>8</v>
      </c>
      <c r="F67" s="131" t="s">
        <v>46</v>
      </c>
      <c r="G67" s="132" t="s">
        <v>9</v>
      </c>
      <c r="H67" s="112" t="s">
        <v>8</v>
      </c>
      <c r="I67" s="102" t="s">
        <v>46</v>
      </c>
      <c r="J67" s="124" t="s">
        <v>9</v>
      </c>
      <c r="K67" s="111" t="s">
        <v>8</v>
      </c>
      <c r="L67" s="131" t="s">
        <v>46</v>
      </c>
      <c r="M67" s="140" t="s">
        <v>9</v>
      </c>
      <c r="N67" s="405"/>
    </row>
    <row r="68" spans="1:14" ht="13.5" customHeight="1" x14ac:dyDescent="0.35">
      <c r="A68" s="145">
        <v>44963</v>
      </c>
      <c r="B68" s="125"/>
      <c r="C68" s="25"/>
      <c r="D68" s="116"/>
      <c r="E68" s="133"/>
      <c r="F68" s="25"/>
      <c r="G68" s="113"/>
      <c r="H68" s="137" t="s">
        <v>192</v>
      </c>
      <c r="I68" s="51">
        <v>1</v>
      </c>
      <c r="J68" s="116"/>
      <c r="K68" s="133"/>
      <c r="L68" s="25"/>
      <c r="M68" s="115"/>
      <c r="N68" s="26">
        <f>SUM(C68,F68,I68,L68)</f>
        <v>1</v>
      </c>
    </row>
    <row r="69" spans="1:14" ht="13.5" customHeight="1" x14ac:dyDescent="0.35">
      <c r="A69" s="145">
        <v>44964</v>
      </c>
      <c r="B69" s="126"/>
      <c r="C69" s="25"/>
      <c r="D69" s="116"/>
      <c r="E69" s="114"/>
      <c r="F69" s="25"/>
      <c r="G69" s="113"/>
      <c r="H69" s="137" t="s">
        <v>39</v>
      </c>
      <c r="I69" s="51">
        <v>2</v>
      </c>
      <c r="J69" s="116">
        <v>1</v>
      </c>
      <c r="K69" s="133"/>
      <c r="L69" s="25"/>
      <c r="M69" s="115"/>
      <c r="N69" s="26">
        <f t="shared" ref="N69:N79" si="4">SUM(C69,F69,I69,L69)</f>
        <v>2</v>
      </c>
    </row>
    <row r="70" spans="1:14" ht="13.5" customHeight="1" x14ac:dyDescent="0.35">
      <c r="A70" s="145">
        <v>44966</v>
      </c>
      <c r="B70" s="125"/>
      <c r="C70" s="25"/>
      <c r="D70" s="116"/>
      <c r="E70" s="114"/>
      <c r="F70" s="25"/>
      <c r="G70" s="113"/>
      <c r="H70" s="137" t="s">
        <v>63</v>
      </c>
      <c r="I70" s="51">
        <v>2</v>
      </c>
      <c r="J70" s="116"/>
      <c r="K70" s="114"/>
      <c r="L70" s="25"/>
      <c r="M70" s="115"/>
      <c r="N70" s="26">
        <f t="shared" si="4"/>
        <v>2</v>
      </c>
    </row>
    <row r="71" spans="1:14" ht="13.5" customHeight="1" x14ac:dyDescent="0.35">
      <c r="A71" s="145">
        <v>44970</v>
      </c>
      <c r="B71" s="125" t="s">
        <v>192</v>
      </c>
      <c r="C71" s="25">
        <v>1</v>
      </c>
      <c r="D71" s="116"/>
      <c r="E71" s="114"/>
      <c r="F71" s="25"/>
      <c r="G71" s="113"/>
      <c r="H71" s="198"/>
      <c r="I71" s="51"/>
      <c r="J71" s="116"/>
      <c r="K71" s="114"/>
      <c r="L71" s="25"/>
      <c r="M71" s="115"/>
      <c r="N71" s="26">
        <f t="shared" si="4"/>
        <v>1</v>
      </c>
    </row>
    <row r="72" spans="1:14" ht="13.5" customHeight="1" x14ac:dyDescent="0.35">
      <c r="A72" s="145">
        <v>44971</v>
      </c>
      <c r="B72" s="127" t="s">
        <v>403</v>
      </c>
      <c r="C72" s="25">
        <v>1</v>
      </c>
      <c r="D72" s="116"/>
      <c r="E72" s="114"/>
      <c r="F72" s="25"/>
      <c r="G72" s="113"/>
      <c r="H72" s="137"/>
      <c r="I72" s="51"/>
      <c r="J72" s="116"/>
      <c r="K72" s="141"/>
      <c r="L72" s="25"/>
      <c r="M72" s="115"/>
      <c r="N72" s="26">
        <f t="shared" si="4"/>
        <v>1</v>
      </c>
    </row>
    <row r="73" spans="1:14" ht="13.5" customHeight="1" x14ac:dyDescent="0.35">
      <c r="A73" s="145">
        <v>44973</v>
      </c>
      <c r="B73" s="128" t="s">
        <v>63</v>
      </c>
      <c r="C73" s="25">
        <v>2</v>
      </c>
      <c r="D73" s="116"/>
      <c r="E73" s="114"/>
      <c r="F73" s="25"/>
      <c r="G73" s="113"/>
      <c r="H73" s="137" t="s">
        <v>198</v>
      </c>
      <c r="I73" s="51">
        <v>1</v>
      </c>
      <c r="J73" s="116"/>
      <c r="K73" s="142"/>
      <c r="L73" s="25"/>
      <c r="M73" s="115"/>
      <c r="N73" s="26">
        <f t="shared" si="4"/>
        <v>3</v>
      </c>
    </row>
    <row r="74" spans="1:14" ht="13.5" customHeight="1" x14ac:dyDescent="0.35">
      <c r="A74" s="145">
        <v>44974</v>
      </c>
      <c r="B74" s="125"/>
      <c r="C74" s="25"/>
      <c r="D74" s="116"/>
      <c r="E74" s="114"/>
      <c r="F74" s="25"/>
      <c r="G74" s="113"/>
      <c r="H74" s="137" t="s">
        <v>421</v>
      </c>
      <c r="I74" s="51">
        <v>3</v>
      </c>
      <c r="J74" s="116"/>
      <c r="K74" s="142"/>
      <c r="L74" s="25"/>
      <c r="M74" s="115"/>
      <c r="N74" s="26">
        <f t="shared" si="4"/>
        <v>3</v>
      </c>
    </row>
    <row r="75" spans="1:14" ht="13.5" customHeight="1" x14ac:dyDescent="0.35">
      <c r="A75" s="145">
        <v>44975</v>
      </c>
      <c r="B75" s="137"/>
      <c r="C75" s="25"/>
      <c r="D75" s="116"/>
      <c r="E75" s="114"/>
      <c r="F75" s="25"/>
      <c r="G75" s="113"/>
      <c r="H75" s="121" t="s">
        <v>420</v>
      </c>
      <c r="I75" s="51">
        <v>1</v>
      </c>
      <c r="J75" s="116"/>
      <c r="K75" s="142"/>
      <c r="L75" s="25"/>
      <c r="M75" s="115"/>
      <c r="N75" s="26">
        <f t="shared" si="4"/>
        <v>1</v>
      </c>
    </row>
    <row r="76" spans="1:14" ht="13.5" customHeight="1" x14ac:dyDescent="0.35">
      <c r="A76" s="145">
        <v>44977</v>
      </c>
      <c r="B76" s="125"/>
      <c r="C76" s="25"/>
      <c r="D76" s="116"/>
      <c r="E76" s="114"/>
      <c r="F76" s="25"/>
      <c r="G76" s="113"/>
      <c r="H76" s="137" t="s">
        <v>192</v>
      </c>
      <c r="I76" s="51">
        <v>1</v>
      </c>
      <c r="J76" s="116"/>
      <c r="K76" s="142"/>
      <c r="L76" s="25"/>
      <c r="M76" s="115"/>
      <c r="N76" s="26">
        <f t="shared" si="4"/>
        <v>1</v>
      </c>
    </row>
    <row r="77" spans="1:14" ht="13.5" customHeight="1" x14ac:dyDescent="0.35">
      <c r="A77" s="145">
        <v>44980</v>
      </c>
      <c r="B77" s="125"/>
      <c r="C77" s="25"/>
      <c r="D77" s="116"/>
      <c r="E77" s="114"/>
      <c r="F77" s="25"/>
      <c r="G77" s="113"/>
      <c r="H77" s="137" t="s">
        <v>432</v>
      </c>
      <c r="I77" s="51">
        <v>1</v>
      </c>
      <c r="J77" s="116">
        <v>1</v>
      </c>
      <c r="K77" s="142" t="s">
        <v>63</v>
      </c>
      <c r="L77" s="25">
        <v>2</v>
      </c>
      <c r="M77" s="115"/>
      <c r="N77" s="26">
        <f>SUM(C77,F77,I77,L77)</f>
        <v>3</v>
      </c>
    </row>
    <row r="78" spans="1:14" ht="13.5" customHeight="1" x14ac:dyDescent="0.35">
      <c r="A78" s="145">
        <v>44980</v>
      </c>
      <c r="B78" s="125"/>
      <c r="C78" s="25"/>
      <c r="D78" s="116"/>
      <c r="E78" s="114"/>
      <c r="F78" s="25"/>
      <c r="G78" s="113"/>
      <c r="H78" s="137" t="s">
        <v>40</v>
      </c>
      <c r="I78" s="51">
        <v>1</v>
      </c>
      <c r="J78" s="116"/>
      <c r="K78" s="142"/>
      <c r="L78" s="25"/>
      <c r="M78" s="115"/>
      <c r="N78" s="26">
        <f>SUM(C78,F78,I78,L78)</f>
        <v>1</v>
      </c>
    </row>
    <row r="79" spans="1:14" ht="13.5" customHeight="1" x14ac:dyDescent="0.35">
      <c r="A79" s="145"/>
      <c r="B79" s="125"/>
      <c r="C79" s="25"/>
      <c r="D79" s="116"/>
      <c r="E79" s="114"/>
      <c r="F79" s="25"/>
      <c r="G79" s="113"/>
      <c r="H79" s="137"/>
      <c r="I79" s="51"/>
      <c r="J79" s="116"/>
      <c r="K79" s="142"/>
      <c r="L79" s="25"/>
      <c r="M79" s="115"/>
      <c r="N79" s="26">
        <f t="shared" si="4"/>
        <v>0</v>
      </c>
    </row>
    <row r="80" spans="1:14" ht="13.5" customHeight="1" x14ac:dyDescent="0.35">
      <c r="A80" s="145"/>
      <c r="B80" s="118"/>
      <c r="C80" s="25"/>
      <c r="D80" s="116"/>
      <c r="E80" s="117"/>
      <c r="F80" s="25"/>
      <c r="G80" s="113"/>
      <c r="H80" s="138"/>
      <c r="I80" s="51"/>
      <c r="J80" s="116"/>
      <c r="K80" s="114"/>
      <c r="L80" s="25"/>
      <c r="M80" s="115"/>
      <c r="N80" s="26"/>
    </row>
    <row r="81" spans="1:14" ht="13.5" customHeight="1" x14ac:dyDescent="0.35">
      <c r="A81" s="129"/>
      <c r="B81" s="129"/>
      <c r="C81" s="130">
        <f>SUM(C68:C80)</f>
        <v>4</v>
      </c>
      <c r="D81" s="144">
        <f>SUM(D68:D80)</f>
        <v>0</v>
      </c>
      <c r="E81" s="134"/>
      <c r="F81" s="135">
        <f>SUM(F68:F80)</f>
        <v>0</v>
      </c>
      <c r="G81" s="136">
        <f>SUM(G68:G80)</f>
        <v>0</v>
      </c>
      <c r="H81" s="139"/>
      <c r="I81" s="119">
        <f>SUM(I68:I80)</f>
        <v>13</v>
      </c>
      <c r="J81" s="144">
        <f>SUM(J68:J80)</f>
        <v>2</v>
      </c>
      <c r="K81" s="134"/>
      <c r="L81" s="135">
        <f>SUM(L68:L80)</f>
        <v>2</v>
      </c>
      <c r="M81" s="143">
        <f>SUM(M68:M80)</f>
        <v>0</v>
      </c>
      <c r="N81" s="27">
        <f>SUM(N68:N80)</f>
        <v>19</v>
      </c>
    </row>
    <row r="82" spans="1:14" ht="13.5" customHeight="1" x14ac:dyDescent="0.3">
      <c r="A82" s="15"/>
      <c r="B82" s="15"/>
      <c r="C82" s="15"/>
      <c r="D82" s="16"/>
      <c r="E82" s="17"/>
      <c r="F82" s="15"/>
      <c r="G82" s="106"/>
      <c r="H82" s="107"/>
      <c r="I82" s="107"/>
      <c r="J82" s="16"/>
      <c r="K82" s="15"/>
      <c r="L82" s="15"/>
      <c r="M82" s="16"/>
      <c r="N82" s="15"/>
    </row>
    <row r="83" spans="1:14" ht="13.5" customHeight="1" x14ac:dyDescent="0.3">
      <c r="A83" s="15"/>
      <c r="B83" s="17"/>
      <c r="C83" s="17"/>
      <c r="D83" s="16"/>
      <c r="E83" s="17"/>
      <c r="F83" s="15"/>
      <c r="G83" s="106"/>
      <c r="H83" s="107"/>
      <c r="I83" s="107"/>
      <c r="J83" s="16"/>
      <c r="K83" s="18" t="s">
        <v>12</v>
      </c>
      <c r="L83" s="19">
        <f>N81</f>
        <v>19</v>
      </c>
      <c r="M83" s="16"/>
      <c r="N83" s="15"/>
    </row>
    <row r="84" spans="1:14" ht="13.5" customHeight="1" x14ac:dyDescent="0.3">
      <c r="A84" s="28"/>
      <c r="B84" s="17"/>
      <c r="C84" s="17"/>
      <c r="D84" s="24"/>
      <c r="E84" s="17"/>
      <c r="F84" s="31"/>
      <c r="G84" s="104"/>
      <c r="H84" s="108"/>
      <c r="I84" s="108"/>
      <c r="J84" s="24"/>
      <c r="K84" s="29" t="s">
        <v>9</v>
      </c>
      <c r="L84" s="30">
        <f>D81+G81+J81+M81</f>
        <v>2</v>
      </c>
      <c r="M84" s="24"/>
      <c r="N84" s="31"/>
    </row>
    <row r="85" spans="1:14" ht="13.5" customHeight="1" x14ac:dyDescent="0.35"/>
    <row r="86" spans="1:14" ht="13.5" customHeight="1" x14ac:dyDescent="0.35"/>
    <row r="87" spans="1:14" ht="13.5" customHeight="1" x14ac:dyDescent="0.3">
      <c r="A87" s="109" t="s">
        <v>440</v>
      </c>
      <c r="B87" s="20"/>
      <c r="C87" s="20"/>
      <c r="D87" s="21"/>
      <c r="E87" s="22"/>
      <c r="F87" s="23"/>
      <c r="G87" s="104"/>
      <c r="H87" s="105"/>
      <c r="I87" s="105"/>
      <c r="J87" s="24"/>
      <c r="K87" s="23"/>
      <c r="L87" s="23"/>
      <c r="M87" s="24"/>
      <c r="N87" s="23"/>
    </row>
    <row r="88" spans="1:14" ht="13.5" customHeight="1" x14ac:dyDescent="0.35">
      <c r="A88" s="406" t="s">
        <v>7</v>
      </c>
      <c r="B88" s="408" t="s">
        <v>20</v>
      </c>
      <c r="C88" s="409"/>
      <c r="D88" s="410"/>
      <c r="E88" s="411" t="s">
        <v>21</v>
      </c>
      <c r="F88" s="412"/>
      <c r="G88" s="413"/>
      <c r="H88" s="414" t="s">
        <v>22</v>
      </c>
      <c r="I88" s="415"/>
      <c r="J88" s="416"/>
      <c r="K88" s="411" t="s">
        <v>23</v>
      </c>
      <c r="L88" s="412"/>
      <c r="M88" s="413"/>
      <c r="N88" s="405" t="s">
        <v>92</v>
      </c>
    </row>
    <row r="89" spans="1:14" ht="27.5" customHeight="1" x14ac:dyDescent="0.35">
      <c r="A89" s="407"/>
      <c r="B89" s="110" t="s">
        <v>8</v>
      </c>
      <c r="C89" s="123" t="s">
        <v>46</v>
      </c>
      <c r="D89" s="124" t="s">
        <v>9</v>
      </c>
      <c r="E89" s="111" t="s">
        <v>8</v>
      </c>
      <c r="F89" s="131" t="s">
        <v>46</v>
      </c>
      <c r="G89" s="132" t="s">
        <v>9</v>
      </c>
      <c r="H89" s="112" t="s">
        <v>8</v>
      </c>
      <c r="I89" s="102" t="s">
        <v>46</v>
      </c>
      <c r="J89" s="124" t="s">
        <v>9</v>
      </c>
      <c r="K89" s="111" t="s">
        <v>8</v>
      </c>
      <c r="L89" s="131" t="s">
        <v>46</v>
      </c>
      <c r="M89" s="140" t="s">
        <v>9</v>
      </c>
      <c r="N89" s="405"/>
    </row>
    <row r="90" spans="1:14" ht="13.5" customHeight="1" x14ac:dyDescent="0.35">
      <c r="A90" s="145"/>
      <c r="B90" s="125"/>
      <c r="C90" s="25"/>
      <c r="D90" s="116"/>
      <c r="E90" s="133"/>
      <c r="F90" s="25"/>
      <c r="G90" s="113"/>
      <c r="H90" s="137"/>
      <c r="I90" s="51"/>
      <c r="J90" s="116"/>
      <c r="K90" s="133"/>
      <c r="L90" s="25"/>
      <c r="M90" s="115"/>
      <c r="N90" s="26">
        <f>SUM(C90,F90,I90,L90)</f>
        <v>0</v>
      </c>
    </row>
    <row r="91" spans="1:14" ht="13.5" customHeight="1" x14ac:dyDescent="0.35">
      <c r="A91" s="145">
        <v>44988</v>
      </c>
      <c r="B91" s="126"/>
      <c r="C91" s="25"/>
      <c r="D91" s="116"/>
      <c r="E91" s="114"/>
      <c r="F91" s="25"/>
      <c r="G91" s="113"/>
      <c r="H91" s="137"/>
      <c r="I91" s="51"/>
      <c r="J91" s="116"/>
      <c r="K91" s="133" t="s">
        <v>446</v>
      </c>
      <c r="L91" s="25">
        <v>1</v>
      </c>
      <c r="M91" s="115"/>
      <c r="N91" s="26">
        <f t="shared" ref="N91:N101" si="5">SUM(C91,F91,I91,L91)</f>
        <v>1</v>
      </c>
    </row>
    <row r="92" spans="1:14" ht="13.5" customHeight="1" x14ac:dyDescent="0.35">
      <c r="A92" s="145">
        <v>44989</v>
      </c>
      <c r="B92" s="125"/>
      <c r="C92" s="25"/>
      <c r="D92" s="116"/>
      <c r="E92" s="114"/>
      <c r="F92" s="25"/>
      <c r="G92" s="113"/>
      <c r="H92" s="137"/>
      <c r="I92" s="51"/>
      <c r="J92" s="116"/>
      <c r="K92" s="114" t="s">
        <v>127</v>
      </c>
      <c r="L92" s="25">
        <v>2</v>
      </c>
      <c r="M92" s="115"/>
      <c r="N92" s="26">
        <f t="shared" si="5"/>
        <v>2</v>
      </c>
    </row>
    <row r="93" spans="1:14" ht="13.5" customHeight="1" x14ac:dyDescent="0.35">
      <c r="A93" s="145">
        <v>44993</v>
      </c>
      <c r="B93" s="125"/>
      <c r="C93" s="25"/>
      <c r="D93" s="116"/>
      <c r="E93" s="114"/>
      <c r="F93" s="25"/>
      <c r="G93" s="113"/>
      <c r="H93" s="198" t="s">
        <v>449</v>
      </c>
      <c r="I93" s="51">
        <v>1</v>
      </c>
      <c r="J93" s="116"/>
      <c r="K93" s="114"/>
      <c r="L93" s="25"/>
      <c r="M93" s="115"/>
      <c r="N93" s="26">
        <f t="shared" si="5"/>
        <v>1</v>
      </c>
    </row>
    <row r="94" spans="1:14" ht="13.5" customHeight="1" x14ac:dyDescent="0.35">
      <c r="A94" s="145">
        <v>44994</v>
      </c>
      <c r="B94" s="127" t="s">
        <v>63</v>
      </c>
      <c r="C94" s="25">
        <v>1</v>
      </c>
      <c r="D94" s="116"/>
      <c r="E94" s="114"/>
      <c r="F94" s="25"/>
      <c r="G94" s="113"/>
      <c r="H94" s="137"/>
      <c r="I94" s="51"/>
      <c r="J94" s="116"/>
      <c r="K94" s="141"/>
      <c r="L94" s="25"/>
      <c r="M94" s="115"/>
      <c r="N94" s="26">
        <f t="shared" si="5"/>
        <v>1</v>
      </c>
    </row>
    <row r="95" spans="1:14" ht="13.5" customHeight="1" x14ac:dyDescent="0.35">
      <c r="A95" s="145">
        <v>44995</v>
      </c>
      <c r="B95" s="128"/>
      <c r="C95" s="25"/>
      <c r="D95" s="116"/>
      <c r="E95" s="114"/>
      <c r="F95" s="25"/>
      <c r="G95" s="113"/>
      <c r="H95" s="137" t="s">
        <v>445</v>
      </c>
      <c r="I95" s="51">
        <v>3</v>
      </c>
      <c r="J95" s="116"/>
      <c r="K95" s="142"/>
      <c r="L95" s="25"/>
      <c r="M95" s="115"/>
      <c r="N95" s="26">
        <f t="shared" si="5"/>
        <v>3</v>
      </c>
    </row>
    <row r="96" spans="1:14" ht="13.5" customHeight="1" x14ac:dyDescent="0.35">
      <c r="A96" s="145">
        <v>44996</v>
      </c>
      <c r="B96" s="127" t="s">
        <v>80</v>
      </c>
      <c r="C96" s="25">
        <v>1</v>
      </c>
      <c r="D96" s="116"/>
      <c r="E96" s="114"/>
      <c r="F96" s="25"/>
      <c r="G96" s="113"/>
      <c r="H96" s="137"/>
      <c r="I96" s="51"/>
      <c r="J96" s="116"/>
      <c r="K96" s="142"/>
      <c r="L96" s="25"/>
      <c r="M96" s="115"/>
      <c r="N96" s="26">
        <f t="shared" si="5"/>
        <v>1</v>
      </c>
    </row>
    <row r="97" spans="1:14" ht="13.5" customHeight="1" x14ac:dyDescent="0.35">
      <c r="A97" s="145">
        <v>44998</v>
      </c>
      <c r="B97" s="137"/>
      <c r="C97" s="25"/>
      <c r="D97" s="116"/>
      <c r="E97" s="114"/>
      <c r="F97" s="25"/>
      <c r="G97" s="113"/>
      <c r="H97" s="121" t="s">
        <v>330</v>
      </c>
      <c r="I97" s="51">
        <v>2</v>
      </c>
      <c r="J97" s="116"/>
      <c r="K97" s="142"/>
      <c r="L97" s="25"/>
      <c r="M97" s="115"/>
      <c r="N97" s="26">
        <f t="shared" si="5"/>
        <v>2</v>
      </c>
    </row>
    <row r="98" spans="1:14" ht="13.5" customHeight="1" x14ac:dyDescent="0.35">
      <c r="A98" s="145">
        <v>44999</v>
      </c>
      <c r="B98" s="125"/>
      <c r="C98" s="25"/>
      <c r="D98" s="116"/>
      <c r="E98" s="114"/>
      <c r="F98" s="25"/>
      <c r="G98" s="113"/>
      <c r="H98" s="137" t="s">
        <v>524</v>
      </c>
      <c r="I98" s="51">
        <v>6</v>
      </c>
      <c r="J98" s="116"/>
      <c r="K98" s="142"/>
      <c r="L98" s="25"/>
      <c r="M98" s="115"/>
      <c r="N98" s="26">
        <f t="shared" si="5"/>
        <v>6</v>
      </c>
    </row>
    <row r="99" spans="1:14" ht="13.5" customHeight="1" x14ac:dyDescent="0.35">
      <c r="A99" s="145">
        <v>45000</v>
      </c>
      <c r="B99" s="125"/>
      <c r="C99" s="25"/>
      <c r="D99" s="116"/>
      <c r="E99" s="114"/>
      <c r="F99" s="25"/>
      <c r="G99" s="113"/>
      <c r="H99" s="137" t="s">
        <v>528</v>
      </c>
      <c r="I99" s="51">
        <v>1</v>
      </c>
      <c r="J99" s="116">
        <v>1</v>
      </c>
      <c r="K99" s="142"/>
      <c r="L99" s="25"/>
      <c r="M99" s="115"/>
      <c r="N99" s="26">
        <f t="shared" si="5"/>
        <v>1</v>
      </c>
    </row>
    <row r="100" spans="1:14" ht="13.5" customHeight="1" x14ac:dyDescent="0.35">
      <c r="A100" s="145">
        <v>45001</v>
      </c>
      <c r="B100" s="127" t="s">
        <v>63</v>
      </c>
      <c r="C100" s="25">
        <v>1</v>
      </c>
      <c r="D100" s="116"/>
      <c r="E100" s="114"/>
      <c r="F100" s="25"/>
      <c r="G100" s="113"/>
      <c r="H100" s="137"/>
      <c r="I100" s="51"/>
      <c r="J100" s="116"/>
      <c r="K100" s="142"/>
      <c r="L100" s="25"/>
      <c r="M100" s="115"/>
      <c r="N100" s="26">
        <f t="shared" si="5"/>
        <v>1</v>
      </c>
    </row>
    <row r="101" spans="1:14" ht="13.5" customHeight="1" x14ac:dyDescent="0.35">
      <c r="A101" s="145">
        <v>45002</v>
      </c>
      <c r="B101" s="125"/>
      <c r="C101" s="25"/>
      <c r="D101" s="116"/>
      <c r="E101" s="114"/>
      <c r="F101" s="25"/>
      <c r="G101" s="113"/>
      <c r="H101" s="137" t="s">
        <v>125</v>
      </c>
      <c r="I101" s="51">
        <v>1</v>
      </c>
      <c r="J101" s="116"/>
      <c r="K101" s="142"/>
      <c r="L101" s="25"/>
      <c r="M101" s="115"/>
      <c r="N101" s="26">
        <f t="shared" si="5"/>
        <v>1</v>
      </c>
    </row>
    <row r="102" spans="1:14" ht="13.5" customHeight="1" x14ac:dyDescent="0.35">
      <c r="A102" s="145"/>
      <c r="B102" s="125"/>
      <c r="C102" s="25"/>
      <c r="D102" s="116"/>
      <c r="E102" s="114"/>
      <c r="F102" s="25"/>
      <c r="G102" s="113"/>
      <c r="H102" s="137"/>
      <c r="I102" s="51"/>
      <c r="J102" s="116"/>
      <c r="K102" s="142"/>
      <c r="L102" s="25"/>
      <c r="M102" s="115"/>
      <c r="N102" s="26"/>
    </row>
    <row r="103" spans="1:14" ht="13.5" customHeight="1" x14ac:dyDescent="0.35">
      <c r="A103" s="145"/>
      <c r="B103" s="118"/>
      <c r="C103" s="25"/>
      <c r="D103" s="116"/>
      <c r="E103" s="117"/>
      <c r="F103" s="25"/>
      <c r="G103" s="113"/>
      <c r="H103" s="138"/>
      <c r="I103" s="51"/>
      <c r="J103" s="116"/>
      <c r="K103" s="114"/>
      <c r="L103" s="25"/>
      <c r="M103" s="115"/>
      <c r="N103" s="26"/>
    </row>
    <row r="104" spans="1:14" ht="13.5" customHeight="1" x14ac:dyDescent="0.35">
      <c r="A104" s="129"/>
      <c r="B104" s="129"/>
      <c r="C104" s="130">
        <f>SUM(C90:C103)</f>
        <v>3</v>
      </c>
      <c r="D104" s="144">
        <f>SUM(D90:D103)</f>
        <v>0</v>
      </c>
      <c r="E104" s="134"/>
      <c r="F104" s="135">
        <f>SUM(F90:F103)</f>
        <v>0</v>
      </c>
      <c r="G104" s="136">
        <f>SUM(G90:G103)</f>
        <v>0</v>
      </c>
      <c r="H104" s="139"/>
      <c r="I104" s="119">
        <f>SUM(I90:I103)</f>
        <v>14</v>
      </c>
      <c r="J104" s="369">
        <f>SUM(J90:J103)</f>
        <v>1</v>
      </c>
      <c r="K104" s="134"/>
      <c r="L104" s="135">
        <f>SUM(L90:L103)</f>
        <v>3</v>
      </c>
      <c r="M104" s="143">
        <f>SUM(M90:M103)</f>
        <v>0</v>
      </c>
      <c r="N104" s="27">
        <f>SUM(N90:N103)</f>
        <v>20</v>
      </c>
    </row>
    <row r="105" spans="1:14" ht="13.5" customHeight="1" x14ac:dyDescent="0.3">
      <c r="A105" s="15"/>
      <c r="B105" s="15"/>
      <c r="C105" s="15"/>
      <c r="D105" s="16"/>
      <c r="E105" s="17"/>
      <c r="F105" s="15"/>
      <c r="G105" s="106"/>
      <c r="H105" s="107"/>
      <c r="I105" s="107"/>
      <c r="J105" s="16"/>
      <c r="K105" s="15"/>
      <c r="L105" s="15"/>
      <c r="M105" s="16"/>
      <c r="N105" s="15"/>
    </row>
    <row r="106" spans="1:14" ht="13.5" customHeight="1" x14ac:dyDescent="0.3">
      <c r="A106" s="15"/>
      <c r="B106" s="17"/>
      <c r="C106" s="17"/>
      <c r="D106" s="16"/>
      <c r="E106" s="17"/>
      <c r="F106" s="15"/>
      <c r="G106" s="106"/>
      <c r="H106" s="107"/>
      <c r="I106" s="107"/>
      <c r="J106" s="16"/>
      <c r="K106" s="18" t="s">
        <v>12</v>
      </c>
      <c r="L106" s="19">
        <f>N104</f>
        <v>20</v>
      </c>
      <c r="M106" s="16"/>
      <c r="N106" s="15"/>
    </row>
    <row r="107" spans="1:14" ht="13.5" customHeight="1" x14ac:dyDescent="0.3">
      <c r="A107" s="28"/>
      <c r="B107" s="17"/>
      <c r="C107" s="17"/>
      <c r="D107" s="24"/>
      <c r="E107" s="17"/>
      <c r="F107" s="31"/>
      <c r="G107" s="104"/>
      <c r="H107" s="108"/>
      <c r="I107" s="108"/>
      <c r="J107" s="24"/>
      <c r="K107" s="29" t="s">
        <v>9</v>
      </c>
      <c r="L107" s="30">
        <f>D104+G104+J104+M104</f>
        <v>1</v>
      </c>
      <c r="M107" s="24"/>
      <c r="N107" s="31"/>
    </row>
    <row r="108" spans="1:14" ht="13.5" customHeight="1" x14ac:dyDescent="0.35"/>
    <row r="109" spans="1:14" ht="13.5" customHeight="1" x14ac:dyDescent="0.3">
      <c r="A109" s="109" t="s">
        <v>545</v>
      </c>
      <c r="B109" s="20"/>
      <c r="C109" s="20"/>
      <c r="D109" s="21"/>
      <c r="E109" s="22"/>
      <c r="F109" s="23"/>
      <c r="G109" s="104"/>
      <c r="H109" s="105"/>
      <c r="I109" s="105"/>
      <c r="J109" s="24"/>
      <c r="K109" s="23"/>
      <c r="L109" s="23"/>
      <c r="M109" s="24"/>
      <c r="N109" s="23"/>
    </row>
    <row r="110" spans="1:14" ht="13.5" customHeight="1" x14ac:dyDescent="0.35">
      <c r="A110" s="406" t="s">
        <v>7</v>
      </c>
      <c r="B110" s="408" t="s">
        <v>20</v>
      </c>
      <c r="C110" s="409"/>
      <c r="D110" s="410"/>
      <c r="E110" s="411" t="s">
        <v>21</v>
      </c>
      <c r="F110" s="412"/>
      <c r="G110" s="413"/>
      <c r="H110" s="414" t="s">
        <v>22</v>
      </c>
      <c r="I110" s="415"/>
      <c r="J110" s="416"/>
      <c r="K110" s="411" t="s">
        <v>23</v>
      </c>
      <c r="L110" s="412"/>
      <c r="M110" s="413"/>
      <c r="N110" s="405" t="s">
        <v>92</v>
      </c>
    </row>
    <row r="111" spans="1:14" ht="22.5" customHeight="1" x14ac:dyDescent="0.35">
      <c r="A111" s="407"/>
      <c r="B111" s="110" t="s">
        <v>8</v>
      </c>
      <c r="C111" s="123" t="s">
        <v>46</v>
      </c>
      <c r="D111" s="124" t="s">
        <v>9</v>
      </c>
      <c r="E111" s="111" t="s">
        <v>8</v>
      </c>
      <c r="F111" s="131" t="s">
        <v>46</v>
      </c>
      <c r="G111" s="132" t="s">
        <v>9</v>
      </c>
      <c r="H111" s="112" t="s">
        <v>8</v>
      </c>
      <c r="I111" s="102" t="s">
        <v>46</v>
      </c>
      <c r="J111" s="124" t="s">
        <v>9</v>
      </c>
      <c r="K111" s="111" t="s">
        <v>8</v>
      </c>
      <c r="L111" s="131" t="s">
        <v>46</v>
      </c>
      <c r="M111" s="140" t="s">
        <v>9</v>
      </c>
      <c r="N111" s="405"/>
    </row>
    <row r="112" spans="1:14" ht="13.5" customHeight="1" x14ac:dyDescent="0.35">
      <c r="A112" s="145"/>
      <c r="B112" s="125"/>
      <c r="C112" s="25"/>
      <c r="D112" s="116"/>
      <c r="E112" s="133"/>
      <c r="F112" s="25"/>
      <c r="G112" s="113"/>
      <c r="H112" s="137"/>
      <c r="I112" s="51"/>
      <c r="J112" s="116"/>
      <c r="K112" s="133"/>
      <c r="L112" s="25"/>
      <c r="M112" s="115"/>
      <c r="N112" s="26"/>
    </row>
    <row r="113" spans="1:14" ht="13.5" customHeight="1" x14ac:dyDescent="0.35">
      <c r="A113" s="145">
        <v>45028</v>
      </c>
      <c r="B113" s="126"/>
      <c r="C113" s="25"/>
      <c r="D113" s="116"/>
      <c r="G113" s="113"/>
      <c r="H113" s="114" t="s">
        <v>546</v>
      </c>
      <c r="I113" s="25">
        <v>3</v>
      </c>
      <c r="J113" s="116">
        <v>1</v>
      </c>
      <c r="K113" s="133"/>
      <c r="L113" s="25"/>
      <c r="M113" s="115"/>
      <c r="N113" s="26">
        <f>SUM(C113,I113,F113,L113)</f>
        <v>3</v>
      </c>
    </row>
    <row r="114" spans="1:14" ht="13.5" customHeight="1" x14ac:dyDescent="0.35">
      <c r="A114" s="145">
        <v>45030</v>
      </c>
      <c r="B114" s="125"/>
      <c r="C114" s="25"/>
      <c r="D114" s="116"/>
      <c r="E114" s="114"/>
      <c r="F114" s="25"/>
      <c r="G114" s="113"/>
      <c r="H114" s="137" t="s">
        <v>446</v>
      </c>
      <c r="I114" s="51">
        <v>1</v>
      </c>
      <c r="J114" s="116"/>
      <c r="K114" s="114"/>
      <c r="L114" s="25"/>
      <c r="M114" s="115"/>
      <c r="N114" s="26">
        <f t="shared" ref="N114:N125" si="6">SUM(C114,I114,F114,L114)</f>
        <v>1</v>
      </c>
    </row>
    <row r="115" spans="1:14" ht="13.5" customHeight="1" x14ac:dyDescent="0.35">
      <c r="A115" s="145">
        <v>45031</v>
      </c>
      <c r="B115" s="125"/>
      <c r="C115" s="25"/>
      <c r="D115" s="116"/>
      <c r="E115" s="114"/>
      <c r="F115" s="25"/>
      <c r="G115" s="113"/>
      <c r="J115" s="116"/>
      <c r="K115" s="137" t="s">
        <v>80</v>
      </c>
      <c r="L115" s="51">
        <v>2</v>
      </c>
      <c r="M115" s="115"/>
      <c r="N115" s="26">
        <f t="shared" si="6"/>
        <v>2</v>
      </c>
    </row>
    <row r="116" spans="1:14" ht="13.5" customHeight="1" x14ac:dyDescent="0.35">
      <c r="A116" s="145">
        <v>45033</v>
      </c>
      <c r="B116" s="127"/>
      <c r="C116" s="25"/>
      <c r="D116" s="116"/>
      <c r="E116" s="114"/>
      <c r="F116" s="25"/>
      <c r="G116" s="113"/>
      <c r="H116" s="137" t="s">
        <v>330</v>
      </c>
      <c r="I116" s="51">
        <v>1</v>
      </c>
      <c r="J116" s="116"/>
      <c r="K116" s="141"/>
      <c r="L116" s="25"/>
      <c r="M116" s="115"/>
      <c r="N116" s="26">
        <f t="shared" si="6"/>
        <v>1</v>
      </c>
    </row>
    <row r="117" spans="1:14" ht="13.5" customHeight="1" x14ac:dyDescent="0.35">
      <c r="A117" s="145">
        <v>45034</v>
      </c>
      <c r="B117" s="128" t="s">
        <v>574</v>
      </c>
      <c r="C117" s="25">
        <v>2</v>
      </c>
      <c r="D117" s="116"/>
      <c r="E117" s="114"/>
      <c r="F117" s="25"/>
      <c r="G117" s="113"/>
      <c r="H117" s="137" t="s">
        <v>575</v>
      </c>
      <c r="I117" s="51">
        <v>2</v>
      </c>
      <c r="J117" s="116"/>
      <c r="K117" s="142"/>
      <c r="L117" s="25"/>
      <c r="M117" s="115"/>
      <c r="N117" s="26">
        <f t="shared" si="6"/>
        <v>4</v>
      </c>
    </row>
    <row r="118" spans="1:14" ht="13.5" customHeight="1" x14ac:dyDescent="0.35">
      <c r="A118" s="145">
        <v>45035</v>
      </c>
      <c r="B118" s="127"/>
      <c r="C118" s="25"/>
      <c r="D118" s="116"/>
      <c r="E118" s="114"/>
      <c r="F118" s="25"/>
      <c r="G118" s="113"/>
      <c r="H118" s="137" t="s">
        <v>231</v>
      </c>
      <c r="I118" s="51"/>
      <c r="J118" s="116">
        <v>1</v>
      </c>
      <c r="K118" s="142"/>
      <c r="L118" s="25"/>
      <c r="M118" s="115"/>
      <c r="N118" s="26">
        <f t="shared" si="6"/>
        <v>0</v>
      </c>
    </row>
    <row r="119" spans="1:14" ht="13.5" customHeight="1" x14ac:dyDescent="0.35">
      <c r="A119" s="145">
        <v>45036</v>
      </c>
      <c r="B119" s="137"/>
      <c r="C119" s="25"/>
      <c r="D119" s="116"/>
      <c r="E119" s="114"/>
      <c r="F119" s="25"/>
      <c r="G119" s="113"/>
      <c r="H119" s="137" t="s">
        <v>610</v>
      </c>
      <c r="I119" s="51">
        <v>3</v>
      </c>
      <c r="J119" s="116"/>
      <c r="K119" s="142"/>
      <c r="L119" s="25"/>
      <c r="M119" s="115"/>
      <c r="N119" s="26">
        <f t="shared" si="6"/>
        <v>3</v>
      </c>
    </row>
    <row r="120" spans="1:14" ht="27.5" customHeight="1" x14ac:dyDescent="0.35">
      <c r="A120" s="145">
        <v>45037</v>
      </c>
      <c r="B120" s="125" t="s">
        <v>445</v>
      </c>
      <c r="C120" s="25">
        <v>2</v>
      </c>
      <c r="D120" s="116"/>
      <c r="E120" s="114"/>
      <c r="F120" s="25"/>
      <c r="G120" s="113"/>
      <c r="H120" s="198" t="s">
        <v>611</v>
      </c>
      <c r="I120" s="51">
        <v>5</v>
      </c>
      <c r="J120" s="116"/>
      <c r="K120" s="142"/>
      <c r="L120" s="25"/>
      <c r="M120" s="115"/>
      <c r="N120" s="26">
        <f t="shared" si="6"/>
        <v>7</v>
      </c>
    </row>
    <row r="121" spans="1:14" ht="26" x14ac:dyDescent="0.35">
      <c r="A121" s="145">
        <v>45038</v>
      </c>
      <c r="B121" s="125"/>
      <c r="C121" s="25"/>
      <c r="D121" s="116"/>
      <c r="E121" s="114"/>
      <c r="F121" s="25"/>
      <c r="G121" s="113"/>
      <c r="H121" s="198" t="s">
        <v>647</v>
      </c>
      <c r="I121" s="51">
        <v>15</v>
      </c>
      <c r="J121" s="116"/>
      <c r="K121" s="142"/>
      <c r="L121" s="25"/>
      <c r="M121" s="115"/>
      <c r="N121" s="26">
        <f t="shared" si="6"/>
        <v>15</v>
      </c>
    </row>
    <row r="122" spans="1:14" ht="13.5" customHeight="1" x14ac:dyDescent="0.35">
      <c r="A122" s="145">
        <v>45041</v>
      </c>
      <c r="B122" s="127"/>
      <c r="C122" s="25"/>
      <c r="D122" s="116"/>
      <c r="E122" s="114"/>
      <c r="F122" s="25"/>
      <c r="G122" s="113"/>
      <c r="H122" s="137" t="s">
        <v>660</v>
      </c>
      <c r="I122" s="51">
        <v>5</v>
      </c>
      <c r="J122" s="116"/>
      <c r="K122" s="142"/>
      <c r="L122" s="25"/>
      <c r="M122" s="115"/>
      <c r="N122" s="26">
        <f t="shared" si="6"/>
        <v>5</v>
      </c>
    </row>
    <row r="123" spans="1:14" ht="13.5" customHeight="1" x14ac:dyDescent="0.35">
      <c r="A123" s="145">
        <v>45042</v>
      </c>
      <c r="B123" s="125"/>
      <c r="C123" s="25"/>
      <c r="D123" s="116"/>
      <c r="E123" s="114"/>
      <c r="F123" s="25"/>
      <c r="G123" s="113"/>
      <c r="H123" s="137" t="s">
        <v>40</v>
      </c>
      <c r="I123" s="51">
        <v>1</v>
      </c>
      <c r="J123" s="116"/>
      <c r="K123" s="142" t="s">
        <v>674</v>
      </c>
      <c r="L123" s="25">
        <v>2</v>
      </c>
      <c r="M123" s="115"/>
      <c r="N123" s="26">
        <f t="shared" si="6"/>
        <v>3</v>
      </c>
    </row>
    <row r="124" spans="1:14" ht="13.5" customHeight="1" x14ac:dyDescent="0.35">
      <c r="A124" s="145">
        <v>45043</v>
      </c>
      <c r="B124" s="125"/>
      <c r="C124" s="25"/>
      <c r="D124" s="116"/>
      <c r="E124" s="114"/>
      <c r="F124" s="25"/>
      <c r="G124" s="113"/>
      <c r="H124" s="137" t="s">
        <v>63</v>
      </c>
      <c r="I124" s="51">
        <v>1</v>
      </c>
      <c r="J124" s="116"/>
      <c r="K124" s="142"/>
      <c r="L124" s="25"/>
      <c r="M124" s="115"/>
      <c r="N124" s="26">
        <f t="shared" ref="N124" si="7">SUM(C124,I124,F124,L124)</f>
        <v>1</v>
      </c>
    </row>
    <row r="125" spans="1:14" ht="13.5" customHeight="1" x14ac:dyDescent="0.35">
      <c r="A125" s="145">
        <v>45044</v>
      </c>
      <c r="B125" s="125"/>
      <c r="C125" s="25"/>
      <c r="D125" s="116"/>
      <c r="E125" s="114"/>
      <c r="F125" s="25"/>
      <c r="G125" s="113"/>
      <c r="H125" s="137" t="s">
        <v>682</v>
      </c>
      <c r="I125" s="51">
        <v>1</v>
      </c>
      <c r="J125" s="116">
        <v>1</v>
      </c>
      <c r="K125" s="142"/>
      <c r="L125" s="25"/>
      <c r="M125" s="115"/>
      <c r="N125" s="26">
        <f t="shared" si="6"/>
        <v>1</v>
      </c>
    </row>
    <row r="126" spans="1:14" ht="13.5" customHeight="1" x14ac:dyDescent="0.35">
      <c r="A126" s="145">
        <v>45045</v>
      </c>
      <c r="B126" s="125"/>
      <c r="C126" s="25"/>
      <c r="D126" s="116"/>
      <c r="E126" s="114"/>
      <c r="F126" s="25"/>
      <c r="G126" s="113"/>
      <c r="H126" s="137"/>
      <c r="I126" s="51"/>
      <c r="J126" s="116"/>
      <c r="K126" s="137" t="s">
        <v>342</v>
      </c>
      <c r="L126" s="25">
        <v>2</v>
      </c>
      <c r="M126" s="115"/>
      <c r="N126" s="26">
        <f>SUM(C126,I126,F126,L126)</f>
        <v>2</v>
      </c>
    </row>
    <row r="127" spans="1:14" ht="13.5" customHeight="1" x14ac:dyDescent="0.35">
      <c r="A127" s="145"/>
      <c r="B127" s="118"/>
      <c r="C127" s="25"/>
      <c r="D127" s="116"/>
      <c r="E127" s="117"/>
      <c r="F127" s="25"/>
      <c r="G127" s="113"/>
      <c r="H127" s="138"/>
      <c r="I127" s="51"/>
      <c r="J127" s="116"/>
      <c r="K127" s="114"/>
      <c r="L127" s="25"/>
      <c r="M127" s="115"/>
      <c r="N127" s="26"/>
    </row>
    <row r="128" spans="1:14" ht="13.5" customHeight="1" x14ac:dyDescent="0.35">
      <c r="A128" s="129"/>
      <c r="B128" s="129"/>
      <c r="C128" s="130">
        <f>SUM(C112:C127)</f>
        <v>4</v>
      </c>
      <c r="D128" s="144">
        <f>SUM(D112:D127)</f>
        <v>0</v>
      </c>
      <c r="E128" s="134"/>
      <c r="F128" s="135">
        <f>SUM(F112:F127)</f>
        <v>0</v>
      </c>
      <c r="G128" s="136">
        <f>SUM(G112:G127)</f>
        <v>0</v>
      </c>
      <c r="H128" s="139"/>
      <c r="I128" s="119">
        <f>SUM(I112:I127)</f>
        <v>38</v>
      </c>
      <c r="J128" s="369">
        <f>SUM(J112:J127)</f>
        <v>3</v>
      </c>
      <c r="K128" s="134"/>
      <c r="L128" s="135">
        <f>SUM(L112:L127)</f>
        <v>6</v>
      </c>
      <c r="M128" s="143">
        <f>SUM(M112:M127)</f>
        <v>0</v>
      </c>
      <c r="N128" s="27">
        <f>SUM(N112:N127)</f>
        <v>48</v>
      </c>
    </row>
    <row r="129" spans="1:14" ht="13.5" customHeight="1" x14ac:dyDescent="0.3">
      <c r="A129" s="15"/>
      <c r="B129" s="15"/>
      <c r="C129" s="15"/>
      <c r="D129" s="16"/>
      <c r="E129" s="17"/>
      <c r="F129" s="15"/>
      <c r="G129" s="106"/>
      <c r="H129" s="107"/>
      <c r="I129" s="107"/>
      <c r="J129" s="16"/>
      <c r="K129" s="15"/>
      <c r="L129" s="15"/>
      <c r="M129" s="16"/>
      <c r="N129" s="15"/>
    </row>
    <row r="130" spans="1:14" ht="13.5" customHeight="1" x14ac:dyDescent="0.3">
      <c r="A130" s="15"/>
      <c r="B130" s="17"/>
      <c r="C130" s="17"/>
      <c r="D130" s="16"/>
      <c r="E130" s="17"/>
      <c r="F130" s="15"/>
      <c r="G130" s="106"/>
      <c r="H130" s="107"/>
      <c r="I130" s="107"/>
      <c r="J130" s="16"/>
      <c r="K130" s="18" t="s">
        <v>12</v>
      </c>
      <c r="L130" s="19">
        <f>N128</f>
        <v>48</v>
      </c>
      <c r="M130" s="16"/>
      <c r="N130" s="15"/>
    </row>
    <row r="131" spans="1:14" ht="13.5" customHeight="1" x14ac:dyDescent="0.3">
      <c r="A131" s="28"/>
      <c r="B131" s="17"/>
      <c r="C131" s="17"/>
      <c r="D131" s="24"/>
      <c r="E131" s="17"/>
      <c r="F131" s="31"/>
      <c r="G131" s="104"/>
      <c r="H131" s="108"/>
      <c r="I131" s="108"/>
      <c r="J131" s="24"/>
      <c r="K131" s="29" t="s">
        <v>9</v>
      </c>
      <c r="L131" s="30">
        <f>D128+G128+J128+M128</f>
        <v>3</v>
      </c>
      <c r="M131" s="24"/>
      <c r="N131" s="31"/>
    </row>
    <row r="132" spans="1:14" ht="13.5" customHeight="1" x14ac:dyDescent="0.35"/>
    <row r="133" spans="1:14" ht="13.5" customHeight="1" x14ac:dyDescent="0.35"/>
    <row r="134" spans="1:14" ht="13.5" customHeight="1" x14ac:dyDescent="0.35"/>
    <row r="135" spans="1:14" ht="13.5" customHeight="1" x14ac:dyDescent="0.35"/>
    <row r="136" spans="1:14" ht="13.5" customHeight="1" x14ac:dyDescent="0.35"/>
    <row r="137" spans="1:14" ht="13.5" customHeight="1" x14ac:dyDescent="0.35"/>
    <row r="138" spans="1:14" ht="13.5" customHeight="1" x14ac:dyDescent="0.35"/>
    <row r="139" spans="1:14" ht="13.5" customHeight="1" x14ac:dyDescent="0.35"/>
    <row r="140" spans="1:14" ht="13.5" customHeight="1" x14ac:dyDescent="0.35"/>
    <row r="141" spans="1:14" ht="13.5" customHeight="1" x14ac:dyDescent="0.35"/>
  </sheetData>
  <mergeCells count="36">
    <mergeCell ref="N110:N111"/>
    <mergeCell ref="A110:A111"/>
    <mergeCell ref="B110:D110"/>
    <mergeCell ref="E110:G110"/>
    <mergeCell ref="H110:J110"/>
    <mergeCell ref="K110:M110"/>
    <mergeCell ref="N88:N89"/>
    <mergeCell ref="A88:A89"/>
    <mergeCell ref="B88:D88"/>
    <mergeCell ref="E88:G88"/>
    <mergeCell ref="H88:J88"/>
    <mergeCell ref="K88:M88"/>
    <mergeCell ref="N44:N45"/>
    <mergeCell ref="A44:A45"/>
    <mergeCell ref="B44:D44"/>
    <mergeCell ref="E44:G44"/>
    <mergeCell ref="H44:J44"/>
    <mergeCell ref="K44:M44"/>
    <mergeCell ref="A2:A3"/>
    <mergeCell ref="N2:N3"/>
    <mergeCell ref="A22:A23"/>
    <mergeCell ref="B22:D22"/>
    <mergeCell ref="E22:G22"/>
    <mergeCell ref="H22:J22"/>
    <mergeCell ref="K22:M22"/>
    <mergeCell ref="N22:N23"/>
    <mergeCell ref="B2:D2"/>
    <mergeCell ref="E2:G2"/>
    <mergeCell ref="H2:J2"/>
    <mergeCell ref="K2:M2"/>
    <mergeCell ref="N66:N67"/>
    <mergeCell ref="A66:A67"/>
    <mergeCell ref="B66:D66"/>
    <mergeCell ref="E66:G66"/>
    <mergeCell ref="H66:J66"/>
    <mergeCell ref="K66:M6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C178"/>
  <sheetViews>
    <sheetView showGridLines="0" topLeftCell="A139" zoomScale="90" zoomScaleNormal="90" workbookViewId="0">
      <pane xSplit="2" topLeftCell="C1" activePane="topRight" state="frozen"/>
      <selection activeCell="A167" sqref="A167"/>
      <selection pane="topRight" activeCell="L190" sqref="L190"/>
    </sheetView>
  </sheetViews>
  <sheetFormatPr defaultColWidth="0" defaultRowHeight="13" x14ac:dyDescent="0.3"/>
  <cols>
    <col min="1" max="1" width="4.81640625" style="15" customWidth="1"/>
    <col min="2" max="2" width="17.81640625" style="15" customWidth="1"/>
    <col min="3" max="3" width="13.453125" style="15" bestFit="1" customWidth="1"/>
    <col min="4" max="8" width="10.1796875" style="15" customWidth="1"/>
    <col min="9" max="9" width="13.1796875" style="15" bestFit="1" customWidth="1"/>
    <col min="10" max="11" width="10.1796875" style="15" customWidth="1"/>
    <col min="12" max="12" width="12.54296875" style="15" bestFit="1" customWidth="1"/>
    <col min="13" max="14" width="10.1796875" style="15" customWidth="1"/>
    <col min="15" max="15" width="8.81640625" style="15" customWidth="1"/>
    <col min="16" max="16383" width="8.81640625" style="15" hidden="1"/>
    <col min="16384" max="16384" width="1" style="15" hidden="1"/>
  </cols>
  <sheetData>
    <row r="1" spans="2:15" ht="13.5" thickBot="1" x14ac:dyDescent="0.35">
      <c r="B1" s="18" t="s">
        <v>501</v>
      </c>
    </row>
    <row r="2" spans="2:15" s="17" customFormat="1" ht="17" customHeight="1" x14ac:dyDescent="0.3">
      <c r="B2" s="431" t="s">
        <v>7</v>
      </c>
      <c r="C2" s="422" t="s">
        <v>20</v>
      </c>
      <c r="D2" s="423"/>
      <c r="E2" s="424"/>
      <c r="F2" s="425" t="s">
        <v>21</v>
      </c>
      <c r="G2" s="426"/>
      <c r="H2" s="427"/>
      <c r="I2" s="428" t="s">
        <v>22</v>
      </c>
      <c r="J2" s="429"/>
      <c r="K2" s="430"/>
      <c r="L2" s="426" t="s">
        <v>23</v>
      </c>
      <c r="M2" s="426"/>
      <c r="N2" s="427"/>
      <c r="O2" s="15"/>
    </row>
    <row r="3" spans="2:15" s="17" customFormat="1" ht="42.5" customHeight="1" x14ac:dyDescent="0.35">
      <c r="B3" s="443"/>
      <c r="C3" s="254" t="s">
        <v>65</v>
      </c>
      <c r="D3" s="146" t="s">
        <v>46</v>
      </c>
      <c r="E3" s="247" t="s">
        <v>477</v>
      </c>
      <c r="F3" s="260" t="s">
        <v>65</v>
      </c>
      <c r="G3" s="147" t="s">
        <v>46</v>
      </c>
      <c r="H3" s="267" t="s">
        <v>477</v>
      </c>
      <c r="I3" s="265" t="s">
        <v>65</v>
      </c>
      <c r="J3" s="148" t="s">
        <v>46</v>
      </c>
      <c r="K3" s="247" t="s">
        <v>477</v>
      </c>
      <c r="L3" s="253" t="s">
        <v>65</v>
      </c>
      <c r="M3" s="147" t="s">
        <v>46</v>
      </c>
      <c r="N3" s="268" t="s">
        <v>477</v>
      </c>
    </row>
    <row r="4" spans="2:15" s="17" customFormat="1" x14ac:dyDescent="0.35">
      <c r="B4" s="149">
        <v>44852</v>
      </c>
      <c r="C4" s="255"/>
      <c r="D4" s="51"/>
      <c r="E4" s="248"/>
      <c r="F4" s="261"/>
      <c r="G4" s="25"/>
      <c r="H4" s="248"/>
      <c r="I4" s="266">
        <v>4948000</v>
      </c>
      <c r="J4" s="51">
        <v>4</v>
      </c>
      <c r="K4" s="248">
        <f>I4/J4</f>
        <v>1237000</v>
      </c>
      <c r="L4" s="263"/>
      <c r="M4" s="51"/>
      <c r="N4" s="248"/>
    </row>
    <row r="5" spans="2:15" s="17" customFormat="1" x14ac:dyDescent="0.35">
      <c r="B5" s="149">
        <v>44853</v>
      </c>
      <c r="C5" s="255"/>
      <c r="D5" s="51"/>
      <c r="E5" s="248"/>
      <c r="F5" s="261"/>
      <c r="G5" s="25"/>
      <c r="H5" s="248"/>
      <c r="I5" s="255"/>
      <c r="J5" s="51"/>
      <c r="K5" s="248"/>
      <c r="L5" s="263">
        <v>4378800</v>
      </c>
      <c r="M5" s="51">
        <v>3</v>
      </c>
      <c r="N5" s="248">
        <f>L5/M5</f>
        <v>1459600</v>
      </c>
    </row>
    <row r="6" spans="2:15" s="17" customFormat="1" x14ac:dyDescent="0.35">
      <c r="B6" s="149">
        <v>44854</v>
      </c>
      <c r="C6" s="256">
        <v>845000</v>
      </c>
      <c r="D6" s="51">
        <v>1</v>
      </c>
      <c r="E6" s="248">
        <f>C6/D6</f>
        <v>845000</v>
      </c>
      <c r="F6" s="261"/>
      <c r="G6" s="25"/>
      <c r="H6" s="248"/>
      <c r="I6" s="255"/>
      <c r="J6" s="51"/>
      <c r="K6" s="248"/>
      <c r="L6" s="263"/>
      <c r="M6" s="51"/>
      <c r="N6" s="248"/>
    </row>
    <row r="7" spans="2:15" s="17" customFormat="1" x14ac:dyDescent="0.35">
      <c r="B7" s="149">
        <v>44856</v>
      </c>
      <c r="C7" s="255"/>
      <c r="D7" s="51"/>
      <c r="E7" s="248"/>
      <c r="F7" s="261"/>
      <c r="G7" s="25"/>
      <c r="H7" s="248"/>
      <c r="I7" s="255"/>
      <c r="J7" s="51"/>
      <c r="K7" s="248"/>
      <c r="L7" s="263">
        <v>13733000</v>
      </c>
      <c r="M7" s="51">
        <v>8</v>
      </c>
      <c r="N7" s="248">
        <f>L7/M7</f>
        <v>1716625</v>
      </c>
    </row>
    <row r="8" spans="2:15" s="17" customFormat="1" x14ac:dyDescent="0.35">
      <c r="B8" s="149">
        <v>44859</v>
      </c>
      <c r="C8" s="255">
        <v>2017000</v>
      </c>
      <c r="D8" s="51">
        <v>1</v>
      </c>
      <c r="E8" s="248">
        <f>C8/D8</f>
        <v>2017000</v>
      </c>
      <c r="F8" s="261"/>
      <c r="G8" s="25"/>
      <c r="H8" s="248"/>
      <c r="I8" s="255"/>
      <c r="J8" s="51"/>
      <c r="K8" s="248"/>
      <c r="L8" s="263">
        <v>575000</v>
      </c>
      <c r="M8" s="51">
        <v>1</v>
      </c>
      <c r="N8" s="248">
        <f>L8/M8</f>
        <v>575000</v>
      </c>
    </row>
    <row r="9" spans="2:15" s="17" customFormat="1" x14ac:dyDescent="0.35">
      <c r="B9" s="149">
        <v>44860</v>
      </c>
      <c r="C9" s="255"/>
      <c r="D9" s="51"/>
      <c r="E9" s="248"/>
      <c r="F9" s="261"/>
      <c r="G9" s="25"/>
      <c r="H9" s="248"/>
      <c r="I9" s="255"/>
      <c r="J9" s="51"/>
      <c r="K9" s="248"/>
      <c r="L9" s="263">
        <v>765000</v>
      </c>
      <c r="M9" s="51">
        <v>1</v>
      </c>
      <c r="N9" s="248">
        <f>L9/M9</f>
        <v>765000</v>
      </c>
    </row>
    <row r="10" spans="2:15" s="17" customFormat="1" x14ac:dyDescent="0.35">
      <c r="B10" s="149">
        <v>44861</v>
      </c>
      <c r="C10" s="255">
        <v>4845000</v>
      </c>
      <c r="D10" s="51">
        <v>3</v>
      </c>
      <c r="E10" s="248">
        <f>C10/D10</f>
        <v>1615000</v>
      </c>
      <c r="F10" s="261"/>
      <c r="G10" s="25"/>
      <c r="H10" s="248"/>
      <c r="I10" s="255"/>
      <c r="J10" s="51"/>
      <c r="K10" s="248"/>
      <c r="L10" s="263"/>
      <c r="M10" s="51"/>
      <c r="N10" s="248"/>
    </row>
    <row r="11" spans="2:15" s="17" customFormat="1" x14ac:dyDescent="0.35">
      <c r="B11" s="149">
        <v>44862</v>
      </c>
      <c r="C11" s="255"/>
      <c r="D11" s="51"/>
      <c r="E11" s="248"/>
      <c r="F11" s="261"/>
      <c r="G11" s="25"/>
      <c r="H11" s="248"/>
      <c r="I11" s="255">
        <v>1972000</v>
      </c>
      <c r="J11" s="51">
        <v>4</v>
      </c>
      <c r="K11" s="248">
        <f>I11/J11</f>
        <v>493000</v>
      </c>
      <c r="L11" s="263"/>
      <c r="M11" s="51"/>
      <c r="N11" s="248"/>
    </row>
    <row r="12" spans="2:15" s="17" customFormat="1" x14ac:dyDescent="0.35">
      <c r="B12" s="149">
        <v>44863</v>
      </c>
      <c r="C12" s="255">
        <v>11243000</v>
      </c>
      <c r="D12" s="51">
        <v>6</v>
      </c>
      <c r="E12" s="248">
        <f>C12/D12</f>
        <v>1873833.3333333333</v>
      </c>
      <c r="F12" s="261"/>
      <c r="G12" s="25"/>
      <c r="H12" s="248"/>
      <c r="I12" s="255"/>
      <c r="J12" s="51"/>
      <c r="K12" s="248"/>
      <c r="L12" s="263"/>
      <c r="M12" s="51"/>
      <c r="N12" s="248"/>
    </row>
    <row r="13" spans="2:15" s="17" customFormat="1" ht="13.5" thickBot="1" x14ac:dyDescent="0.4">
      <c r="B13" s="249">
        <v>44865</v>
      </c>
      <c r="C13" s="257">
        <v>1815000</v>
      </c>
      <c r="D13" s="250">
        <v>1</v>
      </c>
      <c r="E13" s="252">
        <f>C13/D13</f>
        <v>1815000</v>
      </c>
      <c r="F13" s="262"/>
      <c r="G13" s="251"/>
      <c r="H13" s="252"/>
      <c r="I13" s="257"/>
      <c r="J13" s="250"/>
      <c r="K13" s="252"/>
      <c r="L13" s="264"/>
      <c r="M13" s="250"/>
      <c r="N13" s="252"/>
    </row>
    <row r="14" spans="2:15" ht="13.5" thickBot="1" x14ac:dyDescent="0.35"/>
    <row r="15" spans="2:15" s="17" customFormat="1" ht="17" customHeight="1" x14ac:dyDescent="0.3">
      <c r="B15" s="431" t="s">
        <v>476</v>
      </c>
      <c r="C15" s="422" t="s">
        <v>20</v>
      </c>
      <c r="D15" s="423"/>
      <c r="E15" s="424"/>
      <c r="F15" s="425" t="s">
        <v>21</v>
      </c>
      <c r="G15" s="426"/>
      <c r="H15" s="427"/>
      <c r="I15" s="428" t="s">
        <v>22</v>
      </c>
      <c r="J15" s="429"/>
      <c r="K15" s="430"/>
      <c r="L15" s="426" t="s">
        <v>23</v>
      </c>
      <c r="M15" s="426"/>
      <c r="N15" s="427"/>
      <c r="O15" s="15"/>
    </row>
    <row r="16" spans="2:15" s="17" customFormat="1" ht="42.5" customHeight="1" x14ac:dyDescent="0.35">
      <c r="B16" s="443"/>
      <c r="C16" s="254" t="s">
        <v>65</v>
      </c>
      <c r="D16" s="146" t="s">
        <v>46</v>
      </c>
      <c r="E16" s="247" t="s">
        <v>475</v>
      </c>
      <c r="F16" s="260" t="s">
        <v>65</v>
      </c>
      <c r="G16" s="147" t="s">
        <v>46</v>
      </c>
      <c r="H16" s="247" t="s">
        <v>475</v>
      </c>
      <c r="I16" s="265" t="s">
        <v>65</v>
      </c>
      <c r="J16" s="148" t="s">
        <v>46</v>
      </c>
      <c r="K16" s="247" t="s">
        <v>475</v>
      </c>
      <c r="L16" s="253" t="s">
        <v>65</v>
      </c>
      <c r="M16" s="147" t="s">
        <v>46</v>
      </c>
      <c r="N16" s="247" t="s">
        <v>475</v>
      </c>
    </row>
    <row r="17" spans="2:14" s="17" customFormat="1" x14ac:dyDescent="0.35">
      <c r="B17" s="288" t="s">
        <v>478</v>
      </c>
      <c r="C17" s="255"/>
      <c r="D17" s="51"/>
      <c r="E17" s="248"/>
      <c r="F17" s="261"/>
      <c r="G17" s="25"/>
      <c r="H17" s="248"/>
      <c r="I17" s="266"/>
      <c r="J17" s="51"/>
      <c r="K17" s="248"/>
      <c r="L17" s="263"/>
      <c r="M17" s="51"/>
      <c r="N17" s="248"/>
    </row>
    <row r="18" spans="2:14" s="17" customFormat="1" x14ac:dyDescent="0.35">
      <c r="B18" s="288" t="s">
        <v>479</v>
      </c>
      <c r="C18" s="255"/>
      <c r="D18" s="51"/>
      <c r="E18" s="248"/>
      <c r="F18" s="261"/>
      <c r="G18" s="25"/>
      <c r="H18" s="248"/>
      <c r="I18" s="255"/>
      <c r="J18" s="51"/>
      <c r="K18" s="248"/>
      <c r="L18" s="263"/>
      <c r="M18" s="51"/>
      <c r="N18" s="248"/>
    </row>
    <row r="19" spans="2:14" s="17" customFormat="1" x14ac:dyDescent="0.35">
      <c r="B19" s="288" t="s">
        <v>480</v>
      </c>
      <c r="C19" s="256">
        <v>845000</v>
      </c>
      <c r="D19" s="51">
        <v>1</v>
      </c>
      <c r="E19" s="248">
        <f>C19/D19</f>
        <v>845000</v>
      </c>
      <c r="F19" s="261"/>
      <c r="G19" s="25"/>
      <c r="H19" s="248"/>
      <c r="I19" s="255">
        <v>4948000</v>
      </c>
      <c r="J19" s="51">
        <v>4</v>
      </c>
      <c r="K19" s="248">
        <f>I19/J19</f>
        <v>1237000</v>
      </c>
      <c r="L19" s="263">
        <f>SUM(L5:L7)</f>
        <v>18111800</v>
      </c>
      <c r="M19" s="51">
        <v>11</v>
      </c>
      <c r="N19" s="248">
        <f>L19/M19</f>
        <v>1646527.2727272727</v>
      </c>
    </row>
    <row r="20" spans="2:14" s="17" customFormat="1" ht="13.5" thickBot="1" x14ac:dyDescent="0.4">
      <c r="B20" s="289" t="s">
        <v>481</v>
      </c>
      <c r="C20" s="257">
        <f>SUM(C8:C13)</f>
        <v>19920000</v>
      </c>
      <c r="D20" s="250">
        <f>SUM(D8:D13)</f>
        <v>11</v>
      </c>
      <c r="E20" s="252">
        <f>C20/D20</f>
        <v>1810909.0909090908</v>
      </c>
      <c r="F20" s="262"/>
      <c r="G20" s="251"/>
      <c r="H20" s="252"/>
      <c r="I20" s="257">
        <v>1972000</v>
      </c>
      <c r="J20" s="250">
        <v>4</v>
      </c>
      <c r="K20" s="252">
        <f>I20/J20</f>
        <v>493000</v>
      </c>
      <c r="L20" s="269">
        <f>SUM(L8:L9)</f>
        <v>1340000</v>
      </c>
      <c r="M20" s="250">
        <v>2</v>
      </c>
      <c r="N20" s="252">
        <f>L20/M20</f>
        <v>670000</v>
      </c>
    </row>
    <row r="21" spans="2:14" ht="13.5" thickBot="1" x14ac:dyDescent="0.35"/>
    <row r="22" spans="2:14" s="17" customFormat="1" ht="50.5" customHeight="1" thickBot="1" x14ac:dyDescent="0.4">
      <c r="B22" s="270" t="s">
        <v>495</v>
      </c>
      <c r="C22" s="271" t="s">
        <v>65</v>
      </c>
      <c r="D22" s="272" t="s">
        <v>46</v>
      </c>
      <c r="E22" s="273" t="s">
        <v>482</v>
      </c>
      <c r="G22" s="417" t="s">
        <v>502</v>
      </c>
      <c r="H22" s="418"/>
      <c r="I22" s="419"/>
    </row>
    <row r="23" spans="2:14" s="17" customFormat="1" x14ac:dyDescent="0.3">
      <c r="B23" s="149" t="s">
        <v>20</v>
      </c>
      <c r="C23" s="255">
        <f>SUM(C17:C20)</f>
        <v>20765000</v>
      </c>
      <c r="D23" s="51">
        <f>SUM(D17:D20)</f>
        <v>12</v>
      </c>
      <c r="E23" s="248">
        <f>C23/D23</f>
        <v>1730416.6666666667</v>
      </c>
      <c r="G23" s="274" t="s">
        <v>93</v>
      </c>
      <c r="H23" s="19"/>
      <c r="I23" s="296">
        <f>SUM(D23:D26)</f>
        <v>33</v>
      </c>
    </row>
    <row r="24" spans="2:14" s="17" customFormat="1" x14ac:dyDescent="0.3">
      <c r="B24" s="149" t="s">
        <v>21</v>
      </c>
      <c r="C24" s="255">
        <f>SUM(F17:F20)</f>
        <v>0</v>
      </c>
      <c r="D24" s="51">
        <f>SUM(G17:G20)</f>
        <v>0</v>
      </c>
      <c r="E24" s="248">
        <v>0</v>
      </c>
      <c r="G24" s="274" t="s">
        <v>65</v>
      </c>
      <c r="H24" s="275"/>
      <c r="I24" s="276">
        <f>SUM(C23:C26)</f>
        <v>47136800</v>
      </c>
    </row>
    <row r="25" spans="2:14" s="17" customFormat="1" ht="13.5" thickBot="1" x14ac:dyDescent="0.4">
      <c r="B25" s="149" t="s">
        <v>22</v>
      </c>
      <c r="C25" s="256">
        <f>SUM(I17:I20)</f>
        <v>6920000</v>
      </c>
      <c r="D25" s="51">
        <f>SUM(J17:J20)</f>
        <v>8</v>
      </c>
      <c r="E25" s="248">
        <f t="shared" ref="E25:E26" si="0">C25/D25</f>
        <v>865000</v>
      </c>
      <c r="G25" s="277" t="s">
        <v>319</v>
      </c>
      <c r="H25" s="278"/>
      <c r="I25" s="279">
        <f>I24/I23</f>
        <v>1428387.8787878789</v>
      </c>
    </row>
    <row r="26" spans="2:14" s="17" customFormat="1" ht="13.5" thickBot="1" x14ac:dyDescent="0.4">
      <c r="B26" s="249" t="s">
        <v>23</v>
      </c>
      <c r="C26" s="257">
        <f>SUM(L17:L20)</f>
        <v>19451800</v>
      </c>
      <c r="D26" s="250">
        <f>SUM(M17:M20)</f>
        <v>13</v>
      </c>
      <c r="E26" s="252">
        <f t="shared" si="0"/>
        <v>1496292.3076923077</v>
      </c>
    </row>
    <row r="28" spans="2:14" x14ac:dyDescent="0.3">
      <c r="B28" s="18"/>
    </row>
    <row r="29" spans="2:14" ht="13.5" thickBot="1" x14ac:dyDescent="0.35">
      <c r="B29" s="18" t="s">
        <v>504</v>
      </c>
    </row>
    <row r="30" spans="2:14" ht="17" customHeight="1" x14ac:dyDescent="0.3">
      <c r="B30" s="431" t="s">
        <v>7</v>
      </c>
      <c r="C30" s="422" t="s">
        <v>20</v>
      </c>
      <c r="D30" s="423"/>
      <c r="E30" s="424"/>
      <c r="F30" s="425" t="s">
        <v>21</v>
      </c>
      <c r="G30" s="426"/>
      <c r="H30" s="427"/>
      <c r="I30" s="428" t="s">
        <v>22</v>
      </c>
      <c r="J30" s="429"/>
      <c r="K30" s="430"/>
      <c r="L30" s="426" t="s">
        <v>23</v>
      </c>
      <c r="M30" s="426"/>
      <c r="N30" s="427"/>
    </row>
    <row r="31" spans="2:14" ht="42.5" customHeight="1" x14ac:dyDescent="0.3">
      <c r="B31" s="443"/>
      <c r="C31" s="254" t="s">
        <v>65</v>
      </c>
      <c r="D31" s="146" t="s">
        <v>46</v>
      </c>
      <c r="E31" s="247" t="s">
        <v>477</v>
      </c>
      <c r="F31" s="260" t="s">
        <v>65</v>
      </c>
      <c r="G31" s="147" t="s">
        <v>46</v>
      </c>
      <c r="H31" s="268" t="s">
        <v>477</v>
      </c>
      <c r="I31" s="265" t="s">
        <v>65</v>
      </c>
      <c r="J31" s="148" t="s">
        <v>46</v>
      </c>
      <c r="K31" s="247" t="s">
        <v>477</v>
      </c>
      <c r="L31" s="253" t="s">
        <v>65</v>
      </c>
      <c r="M31" s="147" t="s">
        <v>46</v>
      </c>
      <c r="N31" s="268" t="s">
        <v>477</v>
      </c>
    </row>
    <row r="32" spans="2:14" x14ac:dyDescent="0.3">
      <c r="B32" s="149">
        <v>44866</v>
      </c>
      <c r="C32" s="281"/>
      <c r="D32" s="25"/>
      <c r="E32" s="248"/>
      <c r="F32" s="261"/>
      <c r="G32" s="25"/>
      <c r="H32" s="282"/>
      <c r="I32" s="266">
        <v>5454800</v>
      </c>
      <c r="J32" s="51">
        <v>3</v>
      </c>
      <c r="K32" s="248">
        <f>I32/J32</f>
        <v>1818266.6666666667</v>
      </c>
      <c r="L32" s="284"/>
      <c r="M32" s="25"/>
      <c r="N32" s="280"/>
    </row>
    <row r="33" spans="2:15" x14ac:dyDescent="0.3">
      <c r="B33" s="149">
        <v>44868</v>
      </c>
      <c r="C33" s="255">
        <v>1743000</v>
      </c>
      <c r="D33" s="25">
        <v>1</v>
      </c>
      <c r="E33" s="248">
        <f>C33/D33</f>
        <v>1743000</v>
      </c>
      <c r="F33" s="261"/>
      <c r="G33" s="25"/>
      <c r="H33" s="282"/>
      <c r="I33" s="255"/>
      <c r="J33" s="51"/>
      <c r="K33" s="285"/>
      <c r="L33" s="284"/>
      <c r="M33" s="25"/>
      <c r="N33" s="280"/>
    </row>
    <row r="34" spans="2:15" x14ac:dyDescent="0.3">
      <c r="B34" s="149">
        <v>44869</v>
      </c>
      <c r="C34" s="255"/>
      <c r="D34" s="25"/>
      <c r="E34" s="248"/>
      <c r="F34" s="261"/>
      <c r="G34" s="25"/>
      <c r="H34" s="282"/>
      <c r="I34" s="286">
        <v>11533000</v>
      </c>
      <c r="J34" s="103">
        <v>7</v>
      </c>
      <c r="K34" s="248">
        <f>I34/J34</f>
        <v>1647571.4285714286</v>
      </c>
      <c r="L34" s="284"/>
      <c r="M34" s="25"/>
      <c r="N34" s="280"/>
    </row>
    <row r="35" spans="2:15" x14ac:dyDescent="0.3">
      <c r="B35" s="149">
        <v>44870</v>
      </c>
      <c r="C35" s="255"/>
      <c r="D35" s="25"/>
      <c r="E35" s="248"/>
      <c r="F35" s="261"/>
      <c r="G35" s="25"/>
      <c r="H35" s="282"/>
      <c r="I35" s="255">
        <v>14076000</v>
      </c>
      <c r="J35" s="120">
        <v>8</v>
      </c>
      <c r="K35" s="248">
        <f t="shared" ref="K35:K38" si="1">I35/J35</f>
        <v>1759500</v>
      </c>
      <c r="L35" s="284"/>
      <c r="M35" s="25"/>
      <c r="N35" s="280"/>
    </row>
    <row r="36" spans="2:15" x14ac:dyDescent="0.3">
      <c r="B36" s="149">
        <v>44872</v>
      </c>
      <c r="C36" s="255"/>
      <c r="D36" s="25"/>
      <c r="E36" s="248"/>
      <c r="F36" s="261"/>
      <c r="G36" s="25"/>
      <c r="H36" s="282"/>
      <c r="I36" s="255">
        <v>3062600</v>
      </c>
      <c r="J36" s="120">
        <v>3</v>
      </c>
      <c r="K36" s="248">
        <f t="shared" si="1"/>
        <v>1020866.6666666666</v>
      </c>
      <c r="L36" s="284"/>
      <c r="M36" s="25"/>
      <c r="N36" s="280"/>
    </row>
    <row r="37" spans="2:15" x14ac:dyDescent="0.3">
      <c r="B37" s="149">
        <v>44873</v>
      </c>
      <c r="C37" s="255"/>
      <c r="D37" s="25"/>
      <c r="E37" s="248"/>
      <c r="F37" s="261"/>
      <c r="G37" s="25"/>
      <c r="H37" s="282"/>
      <c r="I37" s="255">
        <v>8165000</v>
      </c>
      <c r="J37" s="51">
        <v>7</v>
      </c>
      <c r="K37" s="248">
        <f t="shared" si="1"/>
        <v>1166428.5714285714</v>
      </c>
      <c r="L37" s="284"/>
      <c r="M37" s="25"/>
      <c r="N37" s="280"/>
    </row>
    <row r="38" spans="2:15" x14ac:dyDescent="0.3">
      <c r="B38" s="149">
        <v>44874</v>
      </c>
      <c r="C38" s="255"/>
      <c r="D38" s="25"/>
      <c r="E38" s="248"/>
      <c r="F38" s="261"/>
      <c r="G38" s="25"/>
      <c r="H38" s="282"/>
      <c r="I38" s="255">
        <v>3024000</v>
      </c>
      <c r="J38" s="51">
        <v>5</v>
      </c>
      <c r="K38" s="248">
        <f t="shared" si="1"/>
        <v>604800</v>
      </c>
      <c r="L38" s="284">
        <v>1915800</v>
      </c>
      <c r="M38" s="25">
        <v>1</v>
      </c>
      <c r="N38" s="248">
        <f>L38/M38</f>
        <v>1915800</v>
      </c>
    </row>
    <row r="39" spans="2:15" x14ac:dyDescent="0.3">
      <c r="B39" s="149">
        <v>44875</v>
      </c>
      <c r="C39" s="255">
        <v>14563000</v>
      </c>
      <c r="D39" s="25">
        <v>8</v>
      </c>
      <c r="E39" s="248">
        <f>C39/D39</f>
        <v>1820375</v>
      </c>
      <c r="F39" s="261"/>
      <c r="G39" s="25"/>
      <c r="H39" s="282"/>
      <c r="I39" s="255"/>
      <c r="J39" s="51"/>
      <c r="K39" s="285"/>
      <c r="L39" s="17"/>
      <c r="M39" s="17"/>
      <c r="N39" s="280"/>
    </row>
    <row r="40" spans="2:15" x14ac:dyDescent="0.3">
      <c r="B40" s="149">
        <v>44876</v>
      </c>
      <c r="C40" s="255"/>
      <c r="D40" s="25"/>
      <c r="E40" s="248"/>
      <c r="F40" s="261"/>
      <c r="G40" s="25"/>
      <c r="H40" s="282"/>
      <c r="I40" s="255"/>
      <c r="J40" s="25"/>
      <c r="K40" s="285"/>
      <c r="L40" s="284">
        <v>2678000</v>
      </c>
      <c r="M40" s="25">
        <v>2</v>
      </c>
      <c r="N40" s="248">
        <f t="shared" ref="N40:N43" si="2">L40/M40</f>
        <v>1339000</v>
      </c>
    </row>
    <row r="41" spans="2:15" x14ac:dyDescent="0.3">
      <c r="B41" s="149">
        <v>44887</v>
      </c>
      <c r="C41" s="255"/>
      <c r="D41" s="25"/>
      <c r="E41" s="248"/>
      <c r="F41" s="261"/>
      <c r="G41" s="25"/>
      <c r="H41" s="282"/>
      <c r="I41" s="255"/>
      <c r="J41" s="25"/>
      <c r="K41" s="285"/>
      <c r="L41" s="284">
        <v>5906000</v>
      </c>
      <c r="M41" s="25">
        <v>3</v>
      </c>
      <c r="N41" s="248">
        <f t="shared" si="2"/>
        <v>1968666.6666666667</v>
      </c>
    </row>
    <row r="42" spans="2:15" x14ac:dyDescent="0.3">
      <c r="B42" s="149">
        <v>44888</v>
      </c>
      <c r="C42" s="255"/>
      <c r="D42" s="25"/>
      <c r="E42" s="248"/>
      <c r="F42" s="261"/>
      <c r="G42" s="25"/>
      <c r="H42" s="282"/>
      <c r="I42" s="255"/>
      <c r="J42" s="25"/>
      <c r="K42" s="285"/>
      <c r="L42" s="284">
        <v>10460000</v>
      </c>
      <c r="M42" s="25">
        <v>11</v>
      </c>
      <c r="N42" s="248">
        <f t="shared" si="2"/>
        <v>950909.09090909094</v>
      </c>
    </row>
    <row r="43" spans="2:15" ht="13.5" thickBot="1" x14ac:dyDescent="0.35">
      <c r="B43" s="249">
        <v>44889</v>
      </c>
      <c r="C43" s="257"/>
      <c r="D43" s="251"/>
      <c r="E43" s="252"/>
      <c r="F43" s="262"/>
      <c r="G43" s="251"/>
      <c r="H43" s="283"/>
      <c r="I43" s="257"/>
      <c r="J43" s="251"/>
      <c r="K43" s="287"/>
      <c r="L43" s="264">
        <v>4422000</v>
      </c>
      <c r="M43" s="251">
        <v>4</v>
      </c>
      <c r="N43" s="252">
        <f t="shared" si="2"/>
        <v>1105500</v>
      </c>
    </row>
    <row r="44" spans="2:15" ht="13.5" thickBot="1" x14ac:dyDescent="0.35"/>
    <row r="45" spans="2:15" s="17" customFormat="1" ht="17" customHeight="1" x14ac:dyDescent="0.3">
      <c r="B45" s="431" t="s">
        <v>476</v>
      </c>
      <c r="C45" s="422" t="s">
        <v>20</v>
      </c>
      <c r="D45" s="423"/>
      <c r="E45" s="424"/>
      <c r="F45" s="425" t="s">
        <v>21</v>
      </c>
      <c r="G45" s="426"/>
      <c r="H45" s="427"/>
      <c r="I45" s="428" t="s">
        <v>22</v>
      </c>
      <c r="J45" s="429"/>
      <c r="K45" s="430"/>
      <c r="L45" s="426" t="s">
        <v>23</v>
      </c>
      <c r="M45" s="426"/>
      <c r="N45" s="427"/>
      <c r="O45" s="15"/>
    </row>
    <row r="46" spans="2:15" s="17" customFormat="1" ht="42.5" customHeight="1" x14ac:dyDescent="0.35">
      <c r="B46" s="443"/>
      <c r="C46" s="254" t="s">
        <v>65</v>
      </c>
      <c r="D46" s="146" t="s">
        <v>46</v>
      </c>
      <c r="E46" s="247" t="s">
        <v>475</v>
      </c>
      <c r="F46" s="260" t="s">
        <v>65</v>
      </c>
      <c r="G46" s="147" t="s">
        <v>46</v>
      </c>
      <c r="H46" s="247" t="s">
        <v>475</v>
      </c>
      <c r="I46" s="265" t="s">
        <v>65</v>
      </c>
      <c r="J46" s="148" t="s">
        <v>46</v>
      </c>
      <c r="K46" s="247" t="s">
        <v>475</v>
      </c>
      <c r="L46" s="253" t="s">
        <v>65</v>
      </c>
      <c r="M46" s="147" t="s">
        <v>46</v>
      </c>
      <c r="N46" s="247" t="s">
        <v>475</v>
      </c>
    </row>
    <row r="47" spans="2:15" s="17" customFormat="1" x14ac:dyDescent="0.35">
      <c r="B47" s="288" t="s">
        <v>483</v>
      </c>
      <c r="C47" s="255">
        <f>SUM(C32:C35)</f>
        <v>1743000</v>
      </c>
      <c r="D47" s="51">
        <f>SUM(D32:D35)</f>
        <v>1</v>
      </c>
      <c r="E47" s="248">
        <f>C47/D47</f>
        <v>1743000</v>
      </c>
      <c r="F47" s="261"/>
      <c r="G47" s="25"/>
      <c r="H47" s="248"/>
      <c r="I47" s="266">
        <f>SUM(I32:I35)</f>
        <v>31063800</v>
      </c>
      <c r="J47" s="51">
        <f>SUM(J32:J35)</f>
        <v>18</v>
      </c>
      <c r="K47" s="248">
        <f>I47/J47</f>
        <v>1725766.6666666667</v>
      </c>
      <c r="L47" s="263"/>
      <c r="M47" s="51"/>
      <c r="N47" s="248"/>
    </row>
    <row r="48" spans="2:15" s="17" customFormat="1" x14ac:dyDescent="0.35">
      <c r="B48" s="288" t="s">
        <v>484</v>
      </c>
      <c r="C48" s="255">
        <f>SUM(C36:C40)</f>
        <v>14563000</v>
      </c>
      <c r="D48" s="51">
        <f>SUM(D36:D40)</f>
        <v>8</v>
      </c>
      <c r="E48" s="248">
        <f>C48/D48</f>
        <v>1820375</v>
      </c>
      <c r="F48" s="261"/>
      <c r="G48" s="25"/>
      <c r="H48" s="248"/>
      <c r="I48" s="255">
        <f>SUM(I36:I40)</f>
        <v>14251600</v>
      </c>
      <c r="J48" s="51">
        <f>SUM(J36:J40)</f>
        <v>15</v>
      </c>
      <c r="K48" s="248">
        <f>I48/J48</f>
        <v>950106.66666666663</v>
      </c>
      <c r="L48" s="263">
        <f>SUM(L36:L40)</f>
        <v>4593800</v>
      </c>
      <c r="M48" s="263">
        <f>SUM(M36:M40)</f>
        <v>3</v>
      </c>
      <c r="N48" s="248">
        <f>L48/M48</f>
        <v>1531266.6666666667</v>
      </c>
    </row>
    <row r="49" spans="2:14" s="17" customFormat="1" x14ac:dyDescent="0.35">
      <c r="B49" s="288" t="s">
        <v>485</v>
      </c>
      <c r="C49" s="256"/>
      <c r="D49" s="51"/>
      <c r="E49" s="248"/>
      <c r="F49" s="261"/>
      <c r="G49" s="25"/>
      <c r="H49" s="248"/>
      <c r="I49" s="255"/>
      <c r="J49" s="51"/>
      <c r="K49" s="248"/>
      <c r="L49" s="263"/>
      <c r="M49" s="51"/>
      <c r="N49" s="248"/>
    </row>
    <row r="50" spans="2:14" s="17" customFormat="1" ht="13.5" thickBot="1" x14ac:dyDescent="0.4">
      <c r="B50" s="289" t="s">
        <v>486</v>
      </c>
      <c r="C50" s="257"/>
      <c r="D50" s="250"/>
      <c r="E50" s="252"/>
      <c r="F50" s="262"/>
      <c r="G50" s="251"/>
      <c r="H50" s="252"/>
      <c r="I50" s="257"/>
      <c r="J50" s="250"/>
      <c r="K50" s="252"/>
      <c r="L50" s="269">
        <f>SUM(L41:L43)</f>
        <v>20788000</v>
      </c>
      <c r="M50" s="269">
        <f>SUM(M41:M43)</f>
        <v>18</v>
      </c>
      <c r="N50" s="252">
        <f>L50/M50</f>
        <v>1154888.888888889</v>
      </c>
    </row>
    <row r="51" spans="2:14" ht="13.5" thickBot="1" x14ac:dyDescent="0.35"/>
    <row r="52" spans="2:14" s="17" customFormat="1" ht="50.5" customHeight="1" thickBot="1" x14ac:dyDescent="0.4">
      <c r="B52" s="270" t="s">
        <v>495</v>
      </c>
      <c r="C52" s="271" t="s">
        <v>65</v>
      </c>
      <c r="D52" s="272" t="s">
        <v>46</v>
      </c>
      <c r="E52" s="273" t="s">
        <v>482</v>
      </c>
      <c r="G52" s="417" t="s">
        <v>503</v>
      </c>
      <c r="H52" s="418"/>
      <c r="I52" s="419"/>
    </row>
    <row r="53" spans="2:14" s="17" customFormat="1" x14ac:dyDescent="0.3">
      <c r="B53" s="149" t="s">
        <v>20</v>
      </c>
      <c r="C53" s="255">
        <f>SUM(C47:C50)</f>
        <v>16306000</v>
      </c>
      <c r="D53" s="51">
        <f>SUM(D47:D50)</f>
        <v>9</v>
      </c>
      <c r="E53" s="248">
        <f>C53/D53</f>
        <v>1811777.7777777778</v>
      </c>
      <c r="G53" s="274" t="s">
        <v>93</v>
      </c>
      <c r="H53" s="19"/>
      <c r="I53" s="296">
        <f>SUM(D53:D56)</f>
        <v>63</v>
      </c>
    </row>
    <row r="54" spans="2:14" s="17" customFormat="1" x14ac:dyDescent="0.3">
      <c r="B54" s="149" t="s">
        <v>21</v>
      </c>
      <c r="C54" s="255">
        <f>SUM(F47:F50)</f>
        <v>0</v>
      </c>
      <c r="D54" s="51">
        <f>SUM(G47:G50)</f>
        <v>0</v>
      </c>
      <c r="E54" s="248">
        <v>0</v>
      </c>
      <c r="G54" s="274" t="s">
        <v>65</v>
      </c>
      <c r="H54" s="275"/>
      <c r="I54" s="276">
        <f>SUM(C53:C56)</f>
        <v>87003200</v>
      </c>
    </row>
    <row r="55" spans="2:14" s="17" customFormat="1" ht="13.5" thickBot="1" x14ac:dyDescent="0.4">
      <c r="B55" s="149" t="s">
        <v>22</v>
      </c>
      <c r="C55" s="256">
        <f>SUM(I47:I50)</f>
        <v>45315400</v>
      </c>
      <c r="D55" s="51">
        <f>SUM(J47:J50)</f>
        <v>33</v>
      </c>
      <c r="E55" s="248">
        <f>C55/D55</f>
        <v>1373193.9393939395</v>
      </c>
      <c r="G55" s="277" t="s">
        <v>319</v>
      </c>
      <c r="H55" s="278"/>
      <c r="I55" s="279">
        <f>I54/I53</f>
        <v>1381003.1746031747</v>
      </c>
    </row>
    <row r="56" spans="2:14" s="17" customFormat="1" ht="13.5" thickBot="1" x14ac:dyDescent="0.4">
      <c r="B56" s="249" t="s">
        <v>23</v>
      </c>
      <c r="C56" s="257">
        <f>SUM(L47:L50)</f>
        <v>25381800</v>
      </c>
      <c r="D56" s="250">
        <f>SUM(M47:M50)</f>
        <v>21</v>
      </c>
      <c r="E56" s="252">
        <f>C56/D56</f>
        <v>1208657.142857143</v>
      </c>
    </row>
    <row r="58" spans="2:14" x14ac:dyDescent="0.3">
      <c r="B58" s="109"/>
    </row>
    <row r="59" spans="2:14" ht="13.5" thickBot="1" x14ac:dyDescent="0.35">
      <c r="B59" s="18" t="s">
        <v>505</v>
      </c>
    </row>
    <row r="60" spans="2:14" ht="17" customHeight="1" x14ac:dyDescent="0.3">
      <c r="B60" s="431" t="s">
        <v>7</v>
      </c>
      <c r="C60" s="433" t="s">
        <v>20</v>
      </c>
      <c r="D60" s="434"/>
      <c r="E60" s="435"/>
      <c r="F60" s="436" t="s">
        <v>21</v>
      </c>
      <c r="G60" s="437"/>
      <c r="H60" s="438"/>
      <c r="I60" s="439" t="s">
        <v>22</v>
      </c>
      <c r="J60" s="440"/>
      <c r="K60" s="441"/>
      <c r="L60" s="442" t="s">
        <v>23</v>
      </c>
      <c r="M60" s="437"/>
      <c r="N60" s="438"/>
    </row>
    <row r="61" spans="2:14" ht="42.5" customHeight="1" x14ac:dyDescent="0.3">
      <c r="B61" s="432"/>
      <c r="C61" s="254" t="s">
        <v>65</v>
      </c>
      <c r="D61" s="146" t="s">
        <v>46</v>
      </c>
      <c r="E61" s="247" t="s">
        <v>474</v>
      </c>
      <c r="F61" s="260" t="s">
        <v>65</v>
      </c>
      <c r="G61" s="147" t="s">
        <v>46</v>
      </c>
      <c r="H61" s="247" t="s">
        <v>474</v>
      </c>
      <c r="I61" s="265" t="s">
        <v>65</v>
      </c>
      <c r="J61" s="148" t="s">
        <v>46</v>
      </c>
      <c r="K61" s="247" t="s">
        <v>474</v>
      </c>
      <c r="L61" s="253" t="s">
        <v>65</v>
      </c>
      <c r="M61" s="147" t="s">
        <v>46</v>
      </c>
      <c r="N61" s="247" t="s">
        <v>474</v>
      </c>
    </row>
    <row r="62" spans="2:14" x14ac:dyDescent="0.3">
      <c r="B62" s="149">
        <v>44940</v>
      </c>
      <c r="C62" s="281"/>
      <c r="D62" s="25"/>
      <c r="E62" s="248"/>
      <c r="F62" s="261"/>
      <c r="G62" s="25"/>
      <c r="H62" s="282"/>
      <c r="I62" s="266"/>
      <c r="J62" s="51"/>
      <c r="K62" s="248"/>
      <c r="L62" s="284">
        <v>1630000</v>
      </c>
      <c r="M62" s="25">
        <v>1</v>
      </c>
      <c r="N62" s="248">
        <f t="shared" ref="N62:N64" si="3">L62/M62</f>
        <v>1630000</v>
      </c>
    </row>
    <row r="63" spans="2:14" x14ac:dyDescent="0.3">
      <c r="B63" s="149">
        <v>44943</v>
      </c>
      <c r="C63" s="255"/>
      <c r="D63" s="25"/>
      <c r="E63" s="248"/>
      <c r="F63" s="261"/>
      <c r="G63" s="25"/>
      <c r="H63" s="282"/>
      <c r="I63" s="255">
        <v>655000</v>
      </c>
      <c r="J63" s="51">
        <v>1</v>
      </c>
      <c r="K63" s="248">
        <f t="shared" ref="K63:K68" si="4">I63/J63</f>
        <v>655000</v>
      </c>
      <c r="L63" s="284"/>
      <c r="M63" s="25"/>
      <c r="N63" s="280"/>
    </row>
    <row r="64" spans="2:14" x14ac:dyDescent="0.3">
      <c r="B64" s="149">
        <v>44945</v>
      </c>
      <c r="C64" s="255"/>
      <c r="D64" s="25"/>
      <c r="E64" s="248"/>
      <c r="F64" s="261"/>
      <c r="G64" s="25"/>
      <c r="H64" s="282"/>
      <c r="I64" s="286"/>
      <c r="J64" s="103"/>
      <c r="K64" s="248"/>
      <c r="L64" s="284">
        <v>1638000</v>
      </c>
      <c r="M64" s="25">
        <v>1</v>
      </c>
      <c r="N64" s="248">
        <f t="shared" si="3"/>
        <v>1638000</v>
      </c>
    </row>
    <row r="65" spans="2:15" x14ac:dyDescent="0.3">
      <c r="B65" s="149">
        <v>44947</v>
      </c>
      <c r="C65" s="255"/>
      <c r="D65" s="25"/>
      <c r="E65" s="248"/>
      <c r="F65" s="261"/>
      <c r="G65" s="25"/>
      <c r="H65" s="282"/>
      <c r="I65" s="255">
        <v>7700000</v>
      </c>
      <c r="J65" s="120">
        <v>6</v>
      </c>
      <c r="K65" s="248">
        <f t="shared" si="4"/>
        <v>1283333.3333333333</v>
      </c>
      <c r="L65" s="284"/>
      <c r="M65" s="25"/>
      <c r="N65" s="280"/>
    </row>
    <row r="66" spans="2:15" x14ac:dyDescent="0.3">
      <c r="B66" s="149">
        <v>44949</v>
      </c>
      <c r="C66" s="255"/>
      <c r="D66" s="25"/>
      <c r="E66" s="248"/>
      <c r="F66" s="261"/>
      <c r="G66" s="25"/>
      <c r="H66" s="282"/>
      <c r="I66" s="255">
        <v>770500</v>
      </c>
      <c r="J66" s="120">
        <v>1</v>
      </c>
      <c r="K66" s="248">
        <f t="shared" si="4"/>
        <v>770500</v>
      </c>
      <c r="L66" s="284"/>
      <c r="M66" s="25"/>
      <c r="N66" s="280"/>
    </row>
    <row r="67" spans="2:15" x14ac:dyDescent="0.3">
      <c r="B67" s="149">
        <v>44950</v>
      </c>
      <c r="C67" s="255"/>
      <c r="D67" s="25"/>
      <c r="E67" s="248"/>
      <c r="F67" s="261"/>
      <c r="G67" s="25"/>
      <c r="H67" s="282"/>
      <c r="I67" s="255">
        <v>1004000</v>
      </c>
      <c r="J67" s="51">
        <v>1</v>
      </c>
      <c r="K67" s="248">
        <f t="shared" si="4"/>
        <v>1004000</v>
      </c>
      <c r="L67" s="284"/>
      <c r="M67" s="25"/>
      <c r="N67" s="280"/>
    </row>
    <row r="68" spans="2:15" x14ac:dyDescent="0.3">
      <c r="B68" s="149">
        <v>44953</v>
      </c>
      <c r="C68" s="255"/>
      <c r="D68" s="25"/>
      <c r="E68" s="248"/>
      <c r="F68" s="261"/>
      <c r="G68" s="25"/>
      <c r="H68" s="282"/>
      <c r="I68" s="255">
        <v>1890000</v>
      </c>
      <c r="J68" s="51">
        <v>2</v>
      </c>
      <c r="K68" s="248">
        <f t="shared" si="4"/>
        <v>945000</v>
      </c>
      <c r="L68" s="284"/>
      <c r="M68" s="25"/>
      <c r="N68" s="248"/>
    </row>
    <row r="69" spans="2:15" ht="13.5" thickBot="1" x14ac:dyDescent="0.35">
      <c r="B69" s="249">
        <v>44957</v>
      </c>
      <c r="C69" s="257">
        <v>765000</v>
      </c>
      <c r="D69" s="251">
        <v>1</v>
      </c>
      <c r="E69" s="252">
        <f t="shared" ref="E69" si="5">C69/D69</f>
        <v>765000</v>
      </c>
      <c r="F69" s="262"/>
      <c r="G69" s="251"/>
      <c r="H69" s="283"/>
      <c r="I69" s="257"/>
      <c r="J69" s="250"/>
      <c r="K69" s="287"/>
      <c r="L69" s="290"/>
      <c r="M69" s="290"/>
      <c r="N69" s="291"/>
    </row>
    <row r="70" spans="2:15" ht="13.5" thickBot="1" x14ac:dyDescent="0.35">
      <c r="C70" s="203"/>
      <c r="D70" s="203"/>
      <c r="E70" s="203"/>
      <c r="F70" s="203"/>
      <c r="G70" s="203"/>
      <c r="H70" s="203"/>
      <c r="I70" s="203"/>
      <c r="J70" s="203"/>
      <c r="L70" s="203"/>
      <c r="M70" s="203"/>
    </row>
    <row r="71" spans="2:15" s="17" customFormat="1" ht="17" customHeight="1" x14ac:dyDescent="0.3">
      <c r="B71" s="431" t="s">
        <v>476</v>
      </c>
      <c r="C71" s="422" t="s">
        <v>20</v>
      </c>
      <c r="D71" s="423"/>
      <c r="E71" s="424"/>
      <c r="F71" s="425" t="s">
        <v>21</v>
      </c>
      <c r="G71" s="426"/>
      <c r="H71" s="427"/>
      <c r="I71" s="428" t="s">
        <v>22</v>
      </c>
      <c r="J71" s="429"/>
      <c r="K71" s="430"/>
      <c r="L71" s="426" t="s">
        <v>23</v>
      </c>
      <c r="M71" s="426"/>
      <c r="N71" s="427"/>
      <c r="O71" s="15"/>
    </row>
    <row r="72" spans="2:15" s="17" customFormat="1" ht="42.5" customHeight="1" x14ac:dyDescent="0.35">
      <c r="B72" s="432"/>
      <c r="C72" s="254" t="s">
        <v>65</v>
      </c>
      <c r="D72" s="146" t="s">
        <v>46</v>
      </c>
      <c r="E72" s="247" t="s">
        <v>475</v>
      </c>
      <c r="F72" s="260" t="s">
        <v>65</v>
      </c>
      <c r="G72" s="147" t="s">
        <v>46</v>
      </c>
      <c r="H72" s="247" t="s">
        <v>475</v>
      </c>
      <c r="I72" s="265" t="s">
        <v>65</v>
      </c>
      <c r="J72" s="148" t="s">
        <v>46</v>
      </c>
      <c r="K72" s="247" t="s">
        <v>475</v>
      </c>
      <c r="L72" s="253" t="s">
        <v>65</v>
      </c>
      <c r="M72" s="147" t="s">
        <v>46</v>
      </c>
      <c r="N72" s="247" t="s">
        <v>475</v>
      </c>
    </row>
    <row r="73" spans="2:15" s="17" customFormat="1" x14ac:dyDescent="0.35">
      <c r="B73" s="288" t="s">
        <v>487</v>
      </c>
      <c r="C73" s="255"/>
      <c r="D73" s="51"/>
      <c r="E73" s="248"/>
      <c r="F73" s="261"/>
      <c r="G73" s="25"/>
      <c r="H73" s="248"/>
      <c r="I73" s="266"/>
      <c r="J73" s="51"/>
      <c r="K73" s="248"/>
      <c r="L73" s="263"/>
      <c r="M73" s="51"/>
      <c r="N73" s="248"/>
    </row>
    <row r="74" spans="2:15" s="17" customFormat="1" x14ac:dyDescent="0.35">
      <c r="B74" s="288" t="s">
        <v>488</v>
      </c>
      <c r="C74" s="255"/>
      <c r="D74" s="51"/>
      <c r="E74" s="248"/>
      <c r="F74" s="261"/>
      <c r="G74" s="25"/>
      <c r="H74" s="248"/>
      <c r="I74" s="255"/>
      <c r="J74" s="51"/>
      <c r="K74" s="248"/>
      <c r="L74" s="263">
        <v>1630000</v>
      </c>
      <c r="M74" s="263">
        <v>1</v>
      </c>
      <c r="N74" s="248">
        <f>L74/M74</f>
        <v>1630000</v>
      </c>
    </row>
    <row r="75" spans="2:15" s="17" customFormat="1" x14ac:dyDescent="0.35">
      <c r="B75" s="288" t="s">
        <v>489</v>
      </c>
      <c r="C75" s="256"/>
      <c r="D75" s="51"/>
      <c r="E75" s="248"/>
      <c r="F75" s="261"/>
      <c r="G75" s="25"/>
      <c r="H75" s="248"/>
      <c r="I75" s="255">
        <f>SUM(I63:I65)</f>
        <v>8355000</v>
      </c>
      <c r="J75" s="51">
        <f>SUM(J63:J65)</f>
        <v>7</v>
      </c>
      <c r="K75" s="248">
        <f>I75/J75</f>
        <v>1193571.4285714286</v>
      </c>
      <c r="L75" s="263">
        <v>1638000</v>
      </c>
      <c r="M75" s="51">
        <v>1</v>
      </c>
      <c r="N75" s="248">
        <f>L75/M75</f>
        <v>1638000</v>
      </c>
    </row>
    <row r="76" spans="2:15" s="17" customFormat="1" ht="13.5" thickBot="1" x14ac:dyDescent="0.4">
      <c r="B76" s="289" t="s">
        <v>490</v>
      </c>
      <c r="C76" s="257">
        <v>765000</v>
      </c>
      <c r="D76" s="250">
        <v>1</v>
      </c>
      <c r="E76" s="252">
        <f>C76/D76</f>
        <v>765000</v>
      </c>
      <c r="F76" s="262"/>
      <c r="G76" s="251"/>
      <c r="H76" s="252"/>
      <c r="I76" s="257">
        <f>SUM(I66:I69)</f>
        <v>3664500</v>
      </c>
      <c r="J76" s="259">
        <f>SUM(J66:J69)</f>
        <v>4</v>
      </c>
      <c r="K76" s="252">
        <f>I76/J76</f>
        <v>916125</v>
      </c>
      <c r="L76" s="269"/>
      <c r="M76" s="269"/>
      <c r="N76" s="252"/>
    </row>
    <row r="77" spans="2:15" ht="13.5" thickBot="1" x14ac:dyDescent="0.35"/>
    <row r="78" spans="2:15" s="17" customFormat="1" ht="50.5" customHeight="1" thickBot="1" x14ac:dyDescent="0.4">
      <c r="B78" s="270" t="s">
        <v>495</v>
      </c>
      <c r="C78" s="272" t="s">
        <v>65</v>
      </c>
      <c r="D78" s="272" t="s">
        <v>46</v>
      </c>
      <c r="E78" s="273" t="s">
        <v>482</v>
      </c>
      <c r="G78" s="417" t="s">
        <v>506</v>
      </c>
      <c r="H78" s="418"/>
      <c r="I78" s="419"/>
    </row>
    <row r="79" spans="2:15" s="17" customFormat="1" x14ac:dyDescent="0.3">
      <c r="B79" s="149" t="s">
        <v>20</v>
      </c>
      <c r="C79" s="255">
        <f>SUM(C73:C76)</f>
        <v>765000</v>
      </c>
      <c r="D79" s="51">
        <f>SUM(D73:D76)</f>
        <v>1</v>
      </c>
      <c r="E79" s="248">
        <f>C79/D79</f>
        <v>765000</v>
      </c>
      <c r="G79" s="274" t="s">
        <v>93</v>
      </c>
      <c r="H79" s="19"/>
      <c r="I79" s="296">
        <f>SUM(D79:D82)</f>
        <v>14</v>
      </c>
    </row>
    <row r="80" spans="2:15" s="17" customFormat="1" x14ac:dyDescent="0.3">
      <c r="B80" s="149" t="s">
        <v>21</v>
      </c>
      <c r="C80" s="255">
        <f>SUM(F73:F76)</f>
        <v>0</v>
      </c>
      <c r="D80" s="51">
        <f>SUM(G73:G76)</f>
        <v>0</v>
      </c>
      <c r="E80" s="248">
        <v>0</v>
      </c>
      <c r="G80" s="274" t="s">
        <v>65</v>
      </c>
      <c r="H80" s="275"/>
      <c r="I80" s="276">
        <f>SUM(C79:C82)</f>
        <v>16052500</v>
      </c>
    </row>
    <row r="81" spans="2:14" s="17" customFormat="1" ht="13.5" thickBot="1" x14ac:dyDescent="0.4">
      <c r="B81" s="149" t="s">
        <v>22</v>
      </c>
      <c r="C81" s="256">
        <f>SUM(I73:I76)</f>
        <v>12019500</v>
      </c>
      <c r="D81" s="51">
        <f>SUM(J73:J76)</f>
        <v>11</v>
      </c>
      <c r="E81" s="248">
        <f>C81/D81</f>
        <v>1092681.8181818181</v>
      </c>
      <c r="G81" s="277" t="s">
        <v>319</v>
      </c>
      <c r="H81" s="278"/>
      <c r="I81" s="279">
        <f>I80/I79</f>
        <v>1146607.142857143</v>
      </c>
    </row>
    <row r="82" spans="2:14" s="17" customFormat="1" ht="13.5" thickBot="1" x14ac:dyDescent="0.4">
      <c r="B82" s="249" t="s">
        <v>23</v>
      </c>
      <c r="C82" s="257">
        <f>SUM(L73:L76)</f>
        <v>3268000</v>
      </c>
      <c r="D82" s="250">
        <f>SUM(M73:M76)</f>
        <v>2</v>
      </c>
      <c r="E82" s="252">
        <f>C82/D82</f>
        <v>1634000</v>
      </c>
    </row>
    <row r="84" spans="2:14" x14ac:dyDescent="0.3">
      <c r="B84" s="109"/>
    </row>
    <row r="85" spans="2:14" ht="13.5" thickBot="1" x14ac:dyDescent="0.35">
      <c r="B85" s="18" t="s">
        <v>507</v>
      </c>
    </row>
    <row r="86" spans="2:14" ht="17" customHeight="1" x14ac:dyDescent="0.3">
      <c r="B86" s="431" t="s">
        <v>7</v>
      </c>
      <c r="C86" s="433" t="s">
        <v>20</v>
      </c>
      <c r="D86" s="434"/>
      <c r="E86" s="435"/>
      <c r="F86" s="436" t="s">
        <v>21</v>
      </c>
      <c r="G86" s="437"/>
      <c r="H86" s="438"/>
      <c r="I86" s="439" t="s">
        <v>22</v>
      </c>
      <c r="J86" s="440"/>
      <c r="K86" s="441"/>
      <c r="L86" s="442" t="s">
        <v>23</v>
      </c>
      <c r="M86" s="437"/>
      <c r="N86" s="438"/>
    </row>
    <row r="87" spans="2:14" ht="42.5" customHeight="1" x14ac:dyDescent="0.3">
      <c r="B87" s="432"/>
      <c r="C87" s="254" t="s">
        <v>65</v>
      </c>
      <c r="D87" s="146" t="s">
        <v>46</v>
      </c>
      <c r="E87" s="247" t="s">
        <v>474</v>
      </c>
      <c r="F87" s="260" t="s">
        <v>65</v>
      </c>
      <c r="G87" s="147" t="s">
        <v>46</v>
      </c>
      <c r="H87" s="247" t="s">
        <v>474</v>
      </c>
      <c r="I87" s="265" t="s">
        <v>65</v>
      </c>
      <c r="J87" s="148" t="s">
        <v>46</v>
      </c>
      <c r="K87" s="247" t="s">
        <v>474</v>
      </c>
      <c r="L87" s="253" t="s">
        <v>65</v>
      </c>
      <c r="M87" s="147" t="s">
        <v>46</v>
      </c>
      <c r="N87" s="247" t="s">
        <v>474</v>
      </c>
    </row>
    <row r="88" spans="2:14" x14ac:dyDescent="0.3">
      <c r="B88" s="149">
        <v>44963</v>
      </c>
      <c r="C88" s="281"/>
      <c r="D88" s="25"/>
      <c r="E88" s="248"/>
      <c r="F88" s="261"/>
      <c r="G88" s="25"/>
      <c r="H88" s="282"/>
      <c r="I88" s="266">
        <v>1556500</v>
      </c>
      <c r="J88" s="51">
        <v>1</v>
      </c>
      <c r="K88" s="248">
        <f t="shared" ref="K88" si="6">I88/J88</f>
        <v>1556500</v>
      </c>
      <c r="L88" s="284"/>
      <c r="M88" s="25"/>
      <c r="N88" s="248"/>
    </row>
    <row r="89" spans="2:14" x14ac:dyDescent="0.3">
      <c r="B89" s="149">
        <v>44964</v>
      </c>
      <c r="C89" s="255"/>
      <c r="D89" s="25"/>
      <c r="E89" s="248"/>
      <c r="F89" s="261"/>
      <c r="G89" s="25"/>
      <c r="H89" s="282"/>
      <c r="I89" s="255">
        <v>1610000</v>
      </c>
      <c r="J89" s="51">
        <v>2</v>
      </c>
      <c r="K89" s="248">
        <f>I89/J89</f>
        <v>805000</v>
      </c>
      <c r="L89" s="284"/>
      <c r="M89" s="25"/>
      <c r="N89" s="280"/>
    </row>
    <row r="90" spans="2:14" x14ac:dyDescent="0.3">
      <c r="B90" s="149">
        <v>44966</v>
      </c>
      <c r="C90" s="255"/>
      <c r="D90" s="25"/>
      <c r="E90" s="248"/>
      <c r="F90" s="261"/>
      <c r="G90" s="25"/>
      <c r="H90" s="282"/>
      <c r="I90" s="286">
        <v>3663000</v>
      </c>
      <c r="J90" s="103">
        <v>2</v>
      </c>
      <c r="K90" s="248">
        <f>I90/J90</f>
        <v>1831500</v>
      </c>
      <c r="L90" s="284"/>
      <c r="M90" s="25"/>
      <c r="N90" s="248"/>
    </row>
    <row r="91" spans="2:14" x14ac:dyDescent="0.3">
      <c r="B91" s="149">
        <v>44970</v>
      </c>
      <c r="C91" s="255">
        <v>816500</v>
      </c>
      <c r="D91" s="25">
        <v>1</v>
      </c>
      <c r="E91" s="248">
        <f>C91/D91</f>
        <v>816500</v>
      </c>
      <c r="F91" s="261"/>
      <c r="G91" s="25"/>
      <c r="H91" s="282"/>
      <c r="I91" s="255"/>
      <c r="J91" s="120"/>
      <c r="K91" s="248"/>
      <c r="L91" s="284"/>
      <c r="M91" s="25"/>
      <c r="N91" s="280"/>
    </row>
    <row r="92" spans="2:14" x14ac:dyDescent="0.3">
      <c r="B92" s="149">
        <v>44971</v>
      </c>
      <c r="C92" s="255">
        <v>867000</v>
      </c>
      <c r="D92" s="25">
        <v>1</v>
      </c>
      <c r="E92" s="248">
        <f>C92/D92</f>
        <v>867000</v>
      </c>
      <c r="F92" s="261"/>
      <c r="G92" s="25"/>
      <c r="H92" s="282"/>
      <c r="I92" s="255"/>
      <c r="J92" s="120"/>
      <c r="K92" s="248"/>
      <c r="L92" s="284"/>
      <c r="M92" s="25"/>
      <c r="N92" s="280"/>
    </row>
    <row r="93" spans="2:14" x14ac:dyDescent="0.3">
      <c r="B93" s="149">
        <v>44973</v>
      </c>
      <c r="C93" s="255">
        <v>2371000</v>
      </c>
      <c r="D93" s="25">
        <v>2</v>
      </c>
      <c r="E93" s="248">
        <f>C93/D93</f>
        <v>1185500</v>
      </c>
      <c r="F93" s="261"/>
      <c r="G93" s="25"/>
      <c r="H93" s="282"/>
      <c r="I93" s="255">
        <v>540000</v>
      </c>
      <c r="J93" s="51">
        <v>1</v>
      </c>
      <c r="K93" s="248">
        <f t="shared" ref="K93:K98" si="7">I93/J93</f>
        <v>540000</v>
      </c>
      <c r="L93" s="284"/>
      <c r="M93" s="25"/>
      <c r="N93" s="280"/>
    </row>
    <row r="94" spans="2:14" x14ac:dyDescent="0.3">
      <c r="B94" s="149">
        <v>44974</v>
      </c>
      <c r="C94" s="255"/>
      <c r="D94" s="25"/>
      <c r="E94" s="248"/>
      <c r="F94" s="261"/>
      <c r="G94" s="25"/>
      <c r="H94" s="282"/>
      <c r="I94" s="255">
        <v>3492000</v>
      </c>
      <c r="J94" s="51">
        <v>3</v>
      </c>
      <c r="K94" s="248">
        <f t="shared" si="7"/>
        <v>1164000</v>
      </c>
      <c r="L94" s="284"/>
      <c r="M94" s="25"/>
      <c r="N94" s="248"/>
    </row>
    <row r="95" spans="2:14" x14ac:dyDescent="0.3">
      <c r="B95" s="149">
        <v>44975</v>
      </c>
      <c r="C95" s="255"/>
      <c r="D95" s="25"/>
      <c r="E95" s="248"/>
      <c r="F95" s="261"/>
      <c r="G95" s="25"/>
      <c r="H95" s="282"/>
      <c r="I95" s="255">
        <v>1632000</v>
      </c>
      <c r="J95" s="51">
        <v>1</v>
      </c>
      <c r="K95" s="248">
        <f t="shared" si="7"/>
        <v>1632000</v>
      </c>
      <c r="L95" s="17"/>
      <c r="M95" s="17"/>
      <c r="N95" s="280"/>
    </row>
    <row r="96" spans="2:14" x14ac:dyDescent="0.3">
      <c r="B96" s="149">
        <v>44977</v>
      </c>
      <c r="C96" s="255"/>
      <c r="D96" s="25"/>
      <c r="E96" s="248"/>
      <c r="F96" s="261"/>
      <c r="G96" s="25"/>
      <c r="H96" s="282"/>
      <c r="I96" s="255">
        <v>825500</v>
      </c>
      <c r="J96" s="25">
        <v>1</v>
      </c>
      <c r="K96" s="248">
        <f t="shared" si="7"/>
        <v>825500</v>
      </c>
      <c r="L96" s="284"/>
      <c r="M96" s="25"/>
      <c r="N96" s="248"/>
    </row>
    <row r="97" spans="2:15" x14ac:dyDescent="0.3">
      <c r="B97" s="149">
        <v>44980</v>
      </c>
      <c r="C97" s="255"/>
      <c r="D97" s="25"/>
      <c r="E97" s="248"/>
      <c r="F97" s="261"/>
      <c r="G97" s="25"/>
      <c r="H97" s="282"/>
      <c r="I97" s="255">
        <v>577000</v>
      </c>
      <c r="J97" s="25">
        <v>1</v>
      </c>
      <c r="K97" s="248">
        <f t="shared" si="7"/>
        <v>577000</v>
      </c>
      <c r="L97" s="284">
        <f>'Feb23'!G38+'Feb23'!G39</f>
        <v>3167000</v>
      </c>
      <c r="M97" s="25">
        <v>2</v>
      </c>
      <c r="N97" s="248">
        <f>L97/M97</f>
        <v>1583500</v>
      </c>
    </row>
    <row r="98" spans="2:15" ht="13.5" thickBot="1" x14ac:dyDescent="0.35">
      <c r="B98" s="249">
        <v>44985</v>
      </c>
      <c r="C98" s="257"/>
      <c r="D98" s="251"/>
      <c r="E98" s="252"/>
      <c r="F98" s="262"/>
      <c r="G98" s="251"/>
      <c r="H98" s="283"/>
      <c r="I98" s="257">
        <v>855000</v>
      </c>
      <c r="J98" s="251">
        <v>1</v>
      </c>
      <c r="K98" s="252">
        <f t="shared" si="7"/>
        <v>855000</v>
      </c>
      <c r="L98" s="264"/>
      <c r="M98" s="251"/>
      <c r="N98" s="252"/>
    </row>
    <row r="99" spans="2:15" ht="13.5" thickBot="1" x14ac:dyDescent="0.35">
      <c r="C99" s="203"/>
      <c r="D99" s="203"/>
      <c r="E99" s="203"/>
      <c r="F99" s="203"/>
      <c r="G99" s="203"/>
      <c r="H99" s="203"/>
      <c r="I99" s="203"/>
      <c r="J99" s="203"/>
      <c r="L99" s="203"/>
      <c r="M99" s="203"/>
    </row>
    <row r="100" spans="2:15" s="17" customFormat="1" ht="17" customHeight="1" x14ac:dyDescent="0.3">
      <c r="B100" s="431" t="s">
        <v>476</v>
      </c>
      <c r="C100" s="422" t="s">
        <v>20</v>
      </c>
      <c r="D100" s="423"/>
      <c r="E100" s="424"/>
      <c r="F100" s="425" t="s">
        <v>21</v>
      </c>
      <c r="G100" s="426"/>
      <c r="H100" s="427"/>
      <c r="I100" s="428" t="s">
        <v>22</v>
      </c>
      <c r="J100" s="429"/>
      <c r="K100" s="430"/>
      <c r="L100" s="426" t="s">
        <v>23</v>
      </c>
      <c r="M100" s="426"/>
      <c r="N100" s="427"/>
      <c r="O100" s="15"/>
    </row>
    <row r="101" spans="2:15" s="17" customFormat="1" ht="42.5" customHeight="1" x14ac:dyDescent="0.35">
      <c r="B101" s="432"/>
      <c r="C101" s="254" t="s">
        <v>65</v>
      </c>
      <c r="D101" s="146" t="s">
        <v>46</v>
      </c>
      <c r="E101" s="247" t="s">
        <v>475</v>
      </c>
      <c r="F101" s="260" t="s">
        <v>65</v>
      </c>
      <c r="G101" s="147" t="s">
        <v>46</v>
      </c>
      <c r="H101" s="247" t="s">
        <v>475</v>
      </c>
      <c r="I101" s="265" t="s">
        <v>65</v>
      </c>
      <c r="J101" s="148" t="s">
        <v>46</v>
      </c>
      <c r="K101" s="247" t="s">
        <v>475</v>
      </c>
      <c r="L101" s="253" t="s">
        <v>65</v>
      </c>
      <c r="M101" s="147" t="s">
        <v>46</v>
      </c>
      <c r="N101" s="247" t="s">
        <v>475</v>
      </c>
    </row>
    <row r="102" spans="2:15" s="17" customFormat="1" x14ac:dyDescent="0.35">
      <c r="B102" s="288" t="s">
        <v>491</v>
      </c>
      <c r="C102" s="255"/>
      <c r="D102" s="51"/>
      <c r="E102" s="248"/>
      <c r="F102" s="261"/>
      <c r="G102" s="25"/>
      <c r="H102" s="248"/>
      <c r="I102" s="266"/>
      <c r="J102" s="51"/>
      <c r="K102" s="248"/>
      <c r="L102" s="263"/>
      <c r="M102" s="51"/>
      <c r="N102" s="248"/>
    </row>
    <row r="103" spans="2:15" s="17" customFormat="1" x14ac:dyDescent="0.35">
      <c r="B103" s="288" t="s">
        <v>492</v>
      </c>
      <c r="C103" s="255"/>
      <c r="D103" s="51"/>
      <c r="E103" s="248"/>
      <c r="F103" s="261"/>
      <c r="G103" s="25"/>
      <c r="H103" s="248"/>
      <c r="I103" s="255">
        <f>SUM(I88:I90)</f>
        <v>6829500</v>
      </c>
      <c r="J103" s="51">
        <f>SUM(J88:J90)</f>
        <v>5</v>
      </c>
      <c r="K103" s="248">
        <f>I103/J103</f>
        <v>1365900</v>
      </c>
      <c r="L103" s="263"/>
      <c r="M103" s="263"/>
      <c r="N103" s="248"/>
    </row>
    <row r="104" spans="2:15" s="17" customFormat="1" x14ac:dyDescent="0.35">
      <c r="B104" s="288" t="s">
        <v>493</v>
      </c>
      <c r="C104" s="256">
        <f>SUM(C91:C93)</f>
        <v>4054500</v>
      </c>
      <c r="D104" s="51">
        <f>SUM(D91:D93)</f>
        <v>4</v>
      </c>
      <c r="E104" s="248">
        <f>C104/D104</f>
        <v>1013625</v>
      </c>
      <c r="F104" s="261"/>
      <c r="G104" s="25"/>
      <c r="H104" s="248"/>
      <c r="I104" s="255">
        <f>SUM(I91:I95)</f>
        <v>5664000</v>
      </c>
      <c r="J104" s="51">
        <f>SUM(J91:J95)</f>
        <v>5</v>
      </c>
      <c r="K104" s="248">
        <f>I104/J104</f>
        <v>1132800</v>
      </c>
      <c r="L104" s="263"/>
      <c r="M104" s="51"/>
      <c r="N104" s="248"/>
    </row>
    <row r="105" spans="2:15" s="17" customFormat="1" ht="13.5" thickBot="1" x14ac:dyDescent="0.4">
      <c r="B105" s="289" t="s">
        <v>494</v>
      </c>
      <c r="C105" s="257"/>
      <c r="D105" s="250"/>
      <c r="E105" s="252"/>
      <c r="F105" s="262"/>
      <c r="G105" s="251"/>
      <c r="H105" s="252"/>
      <c r="I105" s="257">
        <f>SUM(I96:I98)</f>
        <v>2257500</v>
      </c>
      <c r="J105" s="259">
        <f>SUM(J96:J98)</f>
        <v>3</v>
      </c>
      <c r="K105" s="252">
        <f>I105/J105</f>
        <v>752500</v>
      </c>
      <c r="L105" s="269">
        <v>3167000</v>
      </c>
      <c r="M105" s="269">
        <v>2</v>
      </c>
      <c r="N105" s="252">
        <f>L105/M105</f>
        <v>1583500</v>
      </c>
    </row>
    <row r="106" spans="2:15" ht="13.5" thickBot="1" x14ac:dyDescent="0.35"/>
    <row r="107" spans="2:15" s="17" customFormat="1" ht="50.5" customHeight="1" thickBot="1" x14ac:dyDescent="0.4">
      <c r="B107" s="270" t="s">
        <v>495</v>
      </c>
      <c r="C107" s="272" t="s">
        <v>65</v>
      </c>
      <c r="D107" s="272" t="s">
        <v>46</v>
      </c>
      <c r="E107" s="273" t="s">
        <v>482</v>
      </c>
      <c r="G107" s="417" t="s">
        <v>508</v>
      </c>
      <c r="H107" s="418"/>
      <c r="I107" s="419"/>
    </row>
    <row r="108" spans="2:15" s="17" customFormat="1" x14ac:dyDescent="0.3">
      <c r="B108" s="149" t="s">
        <v>20</v>
      </c>
      <c r="C108" s="255">
        <f>SUM(C102:C105)</f>
        <v>4054500</v>
      </c>
      <c r="D108" s="51">
        <f>SUM(D102:D105)</f>
        <v>4</v>
      </c>
      <c r="E108" s="248">
        <f>C108/D108</f>
        <v>1013625</v>
      </c>
      <c r="G108" s="274" t="s">
        <v>93</v>
      </c>
      <c r="H108" s="19"/>
      <c r="I108" s="296">
        <f>SUM(D108:D111)</f>
        <v>19</v>
      </c>
    </row>
    <row r="109" spans="2:15" s="17" customFormat="1" x14ac:dyDescent="0.3">
      <c r="B109" s="149" t="s">
        <v>21</v>
      </c>
      <c r="C109" s="255">
        <f>SUM(F102:F105)</f>
        <v>0</v>
      </c>
      <c r="D109" s="51">
        <f>SUM(G102:G105)</f>
        <v>0</v>
      </c>
      <c r="E109" s="248">
        <v>0</v>
      </c>
      <c r="G109" s="274" t="s">
        <v>65</v>
      </c>
      <c r="H109" s="275"/>
      <c r="I109" s="276">
        <f>SUM(C108:C111)</f>
        <v>21972500</v>
      </c>
    </row>
    <row r="110" spans="2:15" s="17" customFormat="1" ht="13.5" thickBot="1" x14ac:dyDescent="0.4">
      <c r="B110" s="149" t="s">
        <v>22</v>
      </c>
      <c r="C110" s="256">
        <f>SUM(I102:I105)</f>
        <v>14751000</v>
      </c>
      <c r="D110" s="51">
        <f>SUM(J102:J105)</f>
        <v>13</v>
      </c>
      <c r="E110" s="248">
        <f>C110/D110</f>
        <v>1134692.3076923077</v>
      </c>
      <c r="G110" s="277" t="s">
        <v>319</v>
      </c>
      <c r="H110" s="278"/>
      <c r="I110" s="279">
        <f>I109/I108</f>
        <v>1156447.3684210526</v>
      </c>
    </row>
    <row r="111" spans="2:15" s="17" customFormat="1" ht="13.5" thickBot="1" x14ac:dyDescent="0.4">
      <c r="B111" s="249" t="s">
        <v>23</v>
      </c>
      <c r="C111" s="257">
        <f>SUM(L102:L105)</f>
        <v>3167000</v>
      </c>
      <c r="D111" s="250">
        <f>SUM(M102:M105)</f>
        <v>2</v>
      </c>
      <c r="E111" s="252">
        <f>C111/D111</f>
        <v>1583500</v>
      </c>
    </row>
    <row r="113" spans="2:14" x14ac:dyDescent="0.3">
      <c r="B113" s="18"/>
    </row>
    <row r="114" spans="2:14" ht="13.5" thickBot="1" x14ac:dyDescent="0.35">
      <c r="B114" s="18" t="s">
        <v>509</v>
      </c>
    </row>
    <row r="115" spans="2:14" x14ac:dyDescent="0.3">
      <c r="B115" s="431" t="s">
        <v>7</v>
      </c>
      <c r="C115" s="433" t="s">
        <v>20</v>
      </c>
      <c r="D115" s="434"/>
      <c r="E115" s="435"/>
      <c r="F115" s="436" t="s">
        <v>21</v>
      </c>
      <c r="G115" s="437"/>
      <c r="H115" s="438"/>
      <c r="I115" s="439" t="s">
        <v>22</v>
      </c>
      <c r="J115" s="440"/>
      <c r="K115" s="441"/>
      <c r="L115" s="442" t="s">
        <v>23</v>
      </c>
      <c r="M115" s="437"/>
      <c r="N115" s="438"/>
    </row>
    <row r="116" spans="2:14" ht="39" x14ac:dyDescent="0.3">
      <c r="B116" s="432"/>
      <c r="C116" s="254" t="s">
        <v>65</v>
      </c>
      <c r="D116" s="146" t="s">
        <v>46</v>
      </c>
      <c r="E116" s="247" t="s">
        <v>474</v>
      </c>
      <c r="F116" s="260" t="s">
        <v>65</v>
      </c>
      <c r="G116" s="147" t="s">
        <v>46</v>
      </c>
      <c r="H116" s="247" t="s">
        <v>474</v>
      </c>
      <c r="I116" s="265" t="s">
        <v>65</v>
      </c>
      <c r="J116" s="148" t="s">
        <v>46</v>
      </c>
      <c r="K116" s="247" t="s">
        <v>474</v>
      </c>
      <c r="L116" s="253" t="s">
        <v>65</v>
      </c>
      <c r="M116" s="147" t="s">
        <v>46</v>
      </c>
      <c r="N116" s="247" t="s">
        <v>474</v>
      </c>
    </row>
    <row r="117" spans="2:14" x14ac:dyDescent="0.3">
      <c r="B117" s="149">
        <v>44988</v>
      </c>
      <c r="C117" s="255"/>
      <c r="D117" s="25"/>
      <c r="E117" s="248"/>
      <c r="F117" s="261"/>
      <c r="G117" s="25"/>
      <c r="H117" s="282"/>
      <c r="I117" s="255"/>
      <c r="J117" s="51"/>
      <c r="K117" s="248"/>
      <c r="L117" s="163">
        <v>825000</v>
      </c>
      <c r="M117" s="25">
        <v>1</v>
      </c>
      <c r="N117" s="248">
        <f>L117/M117</f>
        <v>825000</v>
      </c>
    </row>
    <row r="118" spans="2:14" x14ac:dyDescent="0.3">
      <c r="B118" s="149">
        <v>44989</v>
      </c>
      <c r="C118" s="255"/>
      <c r="D118" s="25"/>
      <c r="E118" s="248"/>
      <c r="F118" s="261"/>
      <c r="G118" s="25"/>
      <c r="H118" s="282"/>
      <c r="I118" s="286"/>
      <c r="J118" s="103"/>
      <c r="K118" s="248"/>
      <c r="L118" s="284">
        <v>2222000</v>
      </c>
      <c r="M118" s="25">
        <v>2</v>
      </c>
      <c r="N118" s="248">
        <f>L118/M118</f>
        <v>1111000</v>
      </c>
    </row>
    <row r="119" spans="2:14" x14ac:dyDescent="0.3">
      <c r="B119" s="149">
        <v>44993</v>
      </c>
      <c r="C119" s="255"/>
      <c r="D119" s="25"/>
      <c r="E119" s="248"/>
      <c r="F119" s="261"/>
      <c r="G119" s="25"/>
      <c r="H119" s="282"/>
      <c r="I119" s="255">
        <v>794000</v>
      </c>
      <c r="J119" s="120">
        <v>1</v>
      </c>
      <c r="K119" s="248">
        <f>I119/J119</f>
        <v>794000</v>
      </c>
      <c r="L119" s="284"/>
      <c r="M119" s="25"/>
      <c r="N119" s="280"/>
    </row>
    <row r="120" spans="2:14" x14ac:dyDescent="0.3">
      <c r="B120" s="149">
        <v>44994</v>
      </c>
      <c r="C120" s="255">
        <v>1968000</v>
      </c>
      <c r="D120" s="25">
        <v>1</v>
      </c>
      <c r="E120" s="248">
        <f>C120/D120</f>
        <v>1968000</v>
      </c>
      <c r="F120" s="261"/>
      <c r="G120" s="25"/>
      <c r="H120" s="282"/>
      <c r="I120" s="255"/>
      <c r="J120" s="120"/>
      <c r="K120" s="248"/>
      <c r="L120" s="284"/>
      <c r="M120" s="25"/>
      <c r="N120" s="280"/>
    </row>
    <row r="121" spans="2:14" x14ac:dyDescent="0.3">
      <c r="B121" s="149">
        <v>44995</v>
      </c>
      <c r="C121" s="281"/>
      <c r="E121" s="323"/>
      <c r="F121" s="261"/>
      <c r="G121" s="25"/>
      <c r="H121" s="282"/>
      <c r="I121" s="255">
        <v>2065000</v>
      </c>
      <c r="J121" s="51">
        <v>3</v>
      </c>
      <c r="K121" s="248">
        <f>I121/J121</f>
        <v>688333.33333333337</v>
      </c>
      <c r="L121" s="284"/>
      <c r="M121" s="25"/>
      <c r="N121" s="280"/>
    </row>
    <row r="122" spans="2:14" x14ac:dyDescent="0.3">
      <c r="B122" s="149">
        <v>44996</v>
      </c>
      <c r="C122" s="255">
        <v>845000</v>
      </c>
      <c r="D122" s="25">
        <v>1</v>
      </c>
      <c r="E122" s="248">
        <f>C122/D122</f>
        <v>845000</v>
      </c>
      <c r="F122" s="261"/>
      <c r="G122" s="25"/>
      <c r="H122" s="282"/>
      <c r="I122" s="255"/>
      <c r="J122" s="51"/>
      <c r="K122" s="248"/>
      <c r="L122" s="284"/>
      <c r="M122" s="25"/>
      <c r="N122" s="248"/>
    </row>
    <row r="123" spans="2:14" x14ac:dyDescent="0.3">
      <c r="B123" s="149">
        <v>44998</v>
      </c>
      <c r="C123" s="255"/>
      <c r="D123" s="25"/>
      <c r="E123" s="248"/>
      <c r="F123" s="261"/>
      <c r="G123" s="25"/>
      <c r="H123" s="282"/>
      <c r="I123" s="255">
        <v>1204500</v>
      </c>
      <c r="J123" s="51">
        <v>2</v>
      </c>
      <c r="K123" s="248">
        <f>I123/J123</f>
        <v>602250</v>
      </c>
      <c r="L123" s="17"/>
      <c r="M123" s="17"/>
      <c r="N123" s="280"/>
    </row>
    <row r="124" spans="2:14" x14ac:dyDescent="0.3">
      <c r="B124" s="149">
        <v>44999</v>
      </c>
      <c r="C124" s="255"/>
      <c r="D124" s="25"/>
      <c r="E124" s="248"/>
      <c r="F124" s="261"/>
      <c r="G124" s="25"/>
      <c r="H124" s="282"/>
      <c r="I124" s="255">
        <v>7755400</v>
      </c>
      <c r="J124" s="25">
        <v>6</v>
      </c>
      <c r="K124" s="248">
        <f>I124/J124</f>
        <v>1292566.6666666667</v>
      </c>
      <c r="L124" s="284"/>
      <c r="M124" s="25"/>
      <c r="N124" s="248"/>
    </row>
    <row r="125" spans="2:14" x14ac:dyDescent="0.3">
      <c r="B125" s="149">
        <v>45001</v>
      </c>
      <c r="C125" s="255">
        <v>1052000</v>
      </c>
      <c r="D125" s="25">
        <v>1</v>
      </c>
      <c r="E125" s="248">
        <f>C125/D125</f>
        <v>1052000</v>
      </c>
      <c r="F125" s="261"/>
      <c r="G125" s="25"/>
      <c r="H125" s="282"/>
      <c r="I125" s="255"/>
      <c r="J125" s="25"/>
      <c r="K125" s="248"/>
      <c r="L125" s="284"/>
      <c r="M125" s="25"/>
      <c r="N125" s="248"/>
    </row>
    <row r="126" spans="2:14" x14ac:dyDescent="0.3">
      <c r="B126" s="149">
        <v>45002</v>
      </c>
      <c r="C126" s="255"/>
      <c r="D126" s="25"/>
      <c r="E126" s="248"/>
      <c r="F126" s="261"/>
      <c r="G126" s="25"/>
      <c r="H126" s="282"/>
      <c r="I126" s="255">
        <v>608500</v>
      </c>
      <c r="J126" s="25">
        <v>1</v>
      </c>
      <c r="K126" s="248">
        <f>I126/J126</f>
        <v>608500</v>
      </c>
      <c r="L126" s="284"/>
      <c r="M126" s="25"/>
      <c r="N126" s="248"/>
    </row>
    <row r="127" spans="2:14" x14ac:dyDescent="0.3">
      <c r="B127" s="149"/>
      <c r="C127" s="255"/>
      <c r="D127" s="25"/>
      <c r="E127" s="248"/>
      <c r="F127" s="261"/>
      <c r="G127" s="25"/>
      <c r="H127" s="282"/>
      <c r="I127" s="255"/>
      <c r="J127" s="25"/>
      <c r="K127" s="248"/>
      <c r="L127" s="284"/>
      <c r="M127" s="25"/>
      <c r="N127" s="248"/>
    </row>
    <row r="128" spans="2:14" x14ac:dyDescent="0.3">
      <c r="B128" s="149"/>
      <c r="C128" s="255"/>
      <c r="D128" s="25"/>
      <c r="E128" s="248"/>
      <c r="F128" s="261"/>
      <c r="G128" s="25"/>
      <c r="H128" s="282"/>
      <c r="I128" s="255"/>
      <c r="J128" s="25"/>
      <c r="K128" s="285"/>
      <c r="L128" s="284"/>
      <c r="M128" s="25"/>
      <c r="N128" s="280"/>
    </row>
    <row r="129" spans="2:15" x14ac:dyDescent="0.3">
      <c r="B129" s="149"/>
      <c r="C129" s="255"/>
      <c r="D129" s="25"/>
      <c r="E129" s="248"/>
      <c r="F129" s="261"/>
      <c r="G129" s="25"/>
      <c r="H129" s="282"/>
      <c r="I129" s="255"/>
      <c r="J129" s="25"/>
      <c r="K129" s="285"/>
      <c r="L129" s="284"/>
      <c r="M129" s="25"/>
      <c r="N129" s="280"/>
    </row>
    <row r="130" spans="2:15" ht="13.5" thickBot="1" x14ac:dyDescent="0.35">
      <c r="B130" s="249"/>
      <c r="C130" s="324"/>
      <c r="D130" s="251"/>
      <c r="E130" s="252"/>
      <c r="F130" s="325"/>
      <c r="G130" s="251"/>
      <c r="H130" s="283"/>
      <c r="I130" s="327"/>
      <c r="J130" s="251"/>
      <c r="K130" s="287"/>
      <c r="L130" s="326"/>
      <c r="M130" s="251"/>
      <c r="N130" s="291"/>
    </row>
    <row r="131" spans="2:15" ht="13.5" thickBot="1" x14ac:dyDescent="0.35"/>
    <row r="132" spans="2:15" s="17" customFormat="1" ht="17" customHeight="1" x14ac:dyDescent="0.3">
      <c r="B132" s="420" t="s">
        <v>476</v>
      </c>
      <c r="C132" s="422" t="s">
        <v>20</v>
      </c>
      <c r="D132" s="423"/>
      <c r="E132" s="424"/>
      <c r="F132" s="425" t="s">
        <v>21</v>
      </c>
      <c r="G132" s="426"/>
      <c r="H132" s="427"/>
      <c r="I132" s="428" t="s">
        <v>22</v>
      </c>
      <c r="J132" s="429"/>
      <c r="K132" s="430"/>
      <c r="L132" s="425" t="s">
        <v>23</v>
      </c>
      <c r="M132" s="426"/>
      <c r="N132" s="427"/>
      <c r="O132" s="15"/>
    </row>
    <row r="133" spans="2:15" s="17" customFormat="1" ht="42.5" customHeight="1" x14ac:dyDescent="0.35">
      <c r="B133" s="421"/>
      <c r="C133" s="254" t="s">
        <v>65</v>
      </c>
      <c r="D133" s="146" t="s">
        <v>46</v>
      </c>
      <c r="E133" s="247" t="s">
        <v>475</v>
      </c>
      <c r="F133" s="260" t="s">
        <v>65</v>
      </c>
      <c r="G133" s="147" t="s">
        <v>46</v>
      </c>
      <c r="H133" s="247" t="s">
        <v>475</v>
      </c>
      <c r="I133" s="265" t="s">
        <v>65</v>
      </c>
      <c r="J133" s="148" t="s">
        <v>46</v>
      </c>
      <c r="K133" s="247" t="s">
        <v>475</v>
      </c>
      <c r="L133" s="260" t="s">
        <v>65</v>
      </c>
      <c r="M133" s="147" t="s">
        <v>46</v>
      </c>
      <c r="N133" s="247" t="s">
        <v>475</v>
      </c>
    </row>
    <row r="134" spans="2:15" s="17" customFormat="1" x14ac:dyDescent="0.35">
      <c r="B134" s="292" t="s">
        <v>496</v>
      </c>
      <c r="C134" s="255"/>
      <c r="D134" s="51"/>
      <c r="E134" s="248"/>
      <c r="F134" s="261"/>
      <c r="G134" s="25"/>
      <c r="H134" s="248"/>
      <c r="I134" s="266"/>
      <c r="J134" s="51"/>
      <c r="K134" s="248"/>
      <c r="L134" s="294">
        <f>SUM(L117:L118)</f>
        <v>3047000</v>
      </c>
      <c r="M134" s="51">
        <f>SUM(M117:M118)</f>
        <v>3</v>
      </c>
      <c r="N134" s="248">
        <f>L134/M134</f>
        <v>1015666.6666666666</v>
      </c>
    </row>
    <row r="135" spans="2:15" s="17" customFormat="1" x14ac:dyDescent="0.35">
      <c r="B135" s="292" t="s">
        <v>497</v>
      </c>
      <c r="C135" s="255">
        <f>SUM(C119:C122)</f>
        <v>2813000</v>
      </c>
      <c r="D135" s="51">
        <f>SUM(D119:D122)</f>
        <v>2</v>
      </c>
      <c r="E135" s="248">
        <f>C135/D135</f>
        <v>1406500</v>
      </c>
      <c r="F135" s="261"/>
      <c r="G135" s="25"/>
      <c r="H135" s="248"/>
      <c r="I135" s="255">
        <f>SUM(I119:I122)</f>
        <v>2859000</v>
      </c>
      <c r="J135" s="51">
        <f>SUM(J119:J122)</f>
        <v>4</v>
      </c>
      <c r="K135" s="248">
        <f>I135/J135</f>
        <v>714750</v>
      </c>
      <c r="L135" s="294"/>
      <c r="M135" s="263"/>
      <c r="N135" s="248"/>
    </row>
    <row r="136" spans="2:15" s="17" customFormat="1" x14ac:dyDescent="0.35">
      <c r="B136" s="292" t="s">
        <v>498</v>
      </c>
      <c r="C136" s="256">
        <v>1052000</v>
      </c>
      <c r="D136" s="51">
        <v>1</v>
      </c>
      <c r="E136" s="248">
        <f>C136/D136</f>
        <v>1052000</v>
      </c>
      <c r="F136" s="261"/>
      <c r="G136" s="25"/>
      <c r="H136" s="248"/>
      <c r="I136" s="255">
        <f>SUM(I123:I126)</f>
        <v>9568400</v>
      </c>
      <c r="J136" s="51">
        <v>9</v>
      </c>
      <c r="K136" s="248">
        <f>I136/J136</f>
        <v>1063155.5555555555</v>
      </c>
      <c r="L136" s="294"/>
      <c r="M136" s="51"/>
      <c r="N136" s="248"/>
    </row>
    <row r="137" spans="2:15" s="17" customFormat="1" x14ac:dyDescent="0.35">
      <c r="B137" s="292" t="s">
        <v>499</v>
      </c>
      <c r="C137" s="255"/>
      <c r="D137" s="51"/>
      <c r="E137" s="248"/>
      <c r="F137" s="261"/>
      <c r="G137" s="25"/>
      <c r="H137" s="248"/>
      <c r="I137" s="255"/>
      <c r="J137" s="258"/>
      <c r="K137" s="248"/>
      <c r="L137" s="294"/>
      <c r="M137" s="263"/>
      <c r="N137" s="248"/>
    </row>
    <row r="138" spans="2:15" s="17" customFormat="1" ht="13.5" thickBot="1" x14ac:dyDescent="0.4">
      <c r="B138" s="293" t="s">
        <v>500</v>
      </c>
      <c r="C138" s="257"/>
      <c r="D138" s="250"/>
      <c r="E138" s="252"/>
      <c r="F138" s="262"/>
      <c r="G138" s="251"/>
      <c r="H138" s="252"/>
      <c r="I138" s="257"/>
      <c r="J138" s="259"/>
      <c r="K138" s="252"/>
      <c r="L138" s="295"/>
      <c r="M138" s="269"/>
      <c r="N138" s="252"/>
    </row>
    <row r="139" spans="2:15" ht="13.5" thickBot="1" x14ac:dyDescent="0.35"/>
    <row r="140" spans="2:15" s="17" customFormat="1" ht="50.5" customHeight="1" thickBot="1" x14ac:dyDescent="0.4">
      <c r="B140" s="270" t="s">
        <v>495</v>
      </c>
      <c r="C140" s="272" t="s">
        <v>65</v>
      </c>
      <c r="D140" s="272" t="s">
        <v>46</v>
      </c>
      <c r="E140" s="273" t="s">
        <v>482</v>
      </c>
      <c r="G140" s="417" t="s">
        <v>510</v>
      </c>
      <c r="H140" s="418"/>
      <c r="I140" s="419"/>
    </row>
    <row r="141" spans="2:15" s="17" customFormat="1" x14ac:dyDescent="0.3">
      <c r="B141" s="149" t="s">
        <v>20</v>
      </c>
      <c r="C141" s="255">
        <f>SUM(C134:C138)</f>
        <v>3865000</v>
      </c>
      <c r="D141" s="51">
        <f>SUM(D134:D138)</f>
        <v>3</v>
      </c>
      <c r="E141" s="248">
        <f>IFERROR(C141/D141,0)</f>
        <v>1288333.3333333333</v>
      </c>
      <c r="G141" s="274" t="s">
        <v>93</v>
      </c>
      <c r="H141" s="19"/>
      <c r="I141" s="296">
        <f>SUM(D141:D144)</f>
        <v>19</v>
      </c>
    </row>
    <row r="142" spans="2:15" s="17" customFormat="1" x14ac:dyDescent="0.3">
      <c r="B142" s="149" t="s">
        <v>21</v>
      </c>
      <c r="C142" s="255">
        <f>SUM(F134:F138)</f>
        <v>0</v>
      </c>
      <c r="D142" s="51">
        <f>SUM(G134:G138)</f>
        <v>0</v>
      </c>
      <c r="E142" s="248">
        <f t="shared" ref="E142:E144" si="8">IFERROR(C142/D142,0)</f>
        <v>0</v>
      </c>
      <c r="G142" s="274" t="s">
        <v>65</v>
      </c>
      <c r="H142" s="275"/>
      <c r="I142" s="276">
        <f>SUM(C141:C144)</f>
        <v>19339400</v>
      </c>
    </row>
    <row r="143" spans="2:15" s="17" customFormat="1" ht="13.5" thickBot="1" x14ac:dyDescent="0.4">
      <c r="B143" s="149" t="s">
        <v>22</v>
      </c>
      <c r="C143" s="256">
        <f>SUM(I134:I138)</f>
        <v>12427400</v>
      </c>
      <c r="D143" s="51">
        <f>SUM(J134:J138)</f>
        <v>13</v>
      </c>
      <c r="E143" s="248">
        <f t="shared" si="8"/>
        <v>955953.84615384613</v>
      </c>
      <c r="G143" s="277" t="s">
        <v>319</v>
      </c>
      <c r="H143" s="278"/>
      <c r="I143" s="279">
        <f>IFERROR(I142/I141,0)</f>
        <v>1017863.1578947369</v>
      </c>
    </row>
    <row r="144" spans="2:15" s="17" customFormat="1" ht="13.5" thickBot="1" x14ac:dyDescent="0.4">
      <c r="B144" s="249" t="s">
        <v>23</v>
      </c>
      <c r="C144" s="257">
        <f>SUM(L134:L138)</f>
        <v>3047000</v>
      </c>
      <c r="D144" s="250">
        <f>SUM(M134:M138)</f>
        <v>3</v>
      </c>
      <c r="E144" s="252">
        <f t="shared" si="8"/>
        <v>1015666.6666666666</v>
      </c>
    </row>
    <row r="147" spans="2:14" ht="13.5" thickBot="1" x14ac:dyDescent="0.35">
      <c r="B147" s="18" t="s">
        <v>547</v>
      </c>
    </row>
    <row r="148" spans="2:14" x14ac:dyDescent="0.3">
      <c r="B148" s="431" t="s">
        <v>7</v>
      </c>
      <c r="C148" s="433" t="s">
        <v>20</v>
      </c>
      <c r="D148" s="434"/>
      <c r="E148" s="435"/>
      <c r="F148" s="436" t="s">
        <v>21</v>
      </c>
      <c r="G148" s="437"/>
      <c r="H148" s="438"/>
      <c r="I148" s="439" t="s">
        <v>22</v>
      </c>
      <c r="J148" s="440"/>
      <c r="K148" s="441"/>
      <c r="L148" s="442" t="s">
        <v>23</v>
      </c>
      <c r="M148" s="437"/>
      <c r="N148" s="438"/>
    </row>
    <row r="149" spans="2:14" ht="39" x14ac:dyDescent="0.3">
      <c r="B149" s="432"/>
      <c r="C149" s="254" t="s">
        <v>65</v>
      </c>
      <c r="D149" s="146" t="s">
        <v>46</v>
      </c>
      <c r="E149" s="247" t="s">
        <v>474</v>
      </c>
      <c r="F149" s="260" t="s">
        <v>65</v>
      </c>
      <c r="G149" s="147" t="s">
        <v>46</v>
      </c>
      <c r="H149" s="247" t="s">
        <v>474</v>
      </c>
      <c r="I149" s="265" t="s">
        <v>65</v>
      </c>
      <c r="J149" s="148" t="s">
        <v>46</v>
      </c>
      <c r="K149" s="247" t="s">
        <v>474</v>
      </c>
      <c r="L149" s="253" t="s">
        <v>65</v>
      </c>
      <c r="M149" s="147" t="s">
        <v>46</v>
      </c>
      <c r="N149" s="247" t="s">
        <v>474</v>
      </c>
    </row>
    <row r="150" spans="2:14" x14ac:dyDescent="0.3">
      <c r="B150" s="149">
        <v>45028</v>
      </c>
      <c r="C150" s="255"/>
      <c r="D150" s="25"/>
      <c r="E150" s="248"/>
      <c r="F150" s="372"/>
      <c r="G150" s="25"/>
      <c r="H150" s="282"/>
      <c r="I150" s="255">
        <f>SUM(April23!G20:G22)</f>
        <v>2664000</v>
      </c>
      <c r="J150" s="51">
        <f>COUNTA(April23!J20:J22)</f>
        <v>3</v>
      </c>
      <c r="K150" s="248">
        <f>I150/J150</f>
        <v>888000</v>
      </c>
      <c r="L150" s="163"/>
      <c r="M150" s="25"/>
      <c r="N150" s="248"/>
    </row>
    <row r="151" spans="2:14" x14ac:dyDescent="0.3">
      <c r="B151" s="149">
        <v>45030</v>
      </c>
      <c r="C151" s="255"/>
      <c r="D151" s="25"/>
      <c r="E151" s="248"/>
      <c r="F151" s="261"/>
      <c r="G151" s="25"/>
      <c r="H151" s="282"/>
      <c r="I151" s="286">
        <v>772000</v>
      </c>
      <c r="J151" s="103">
        <v>1</v>
      </c>
      <c r="K151" s="248">
        <f>I151/J151</f>
        <v>772000</v>
      </c>
      <c r="L151" s="284"/>
      <c r="M151" s="25"/>
      <c r="N151" s="248"/>
    </row>
    <row r="152" spans="2:14" x14ac:dyDescent="0.3">
      <c r="B152" s="149">
        <v>45031</v>
      </c>
      <c r="C152" s="255"/>
      <c r="D152" s="25"/>
      <c r="E152" s="248"/>
      <c r="F152" s="261"/>
      <c r="G152" s="25"/>
      <c r="H152" s="282"/>
      <c r="I152" s="255"/>
      <c r="J152" s="120"/>
      <c r="K152" s="248"/>
      <c r="L152" s="284">
        <v>2249000</v>
      </c>
      <c r="M152" s="51">
        <v>2</v>
      </c>
      <c r="N152" s="248">
        <f>L152/M152</f>
        <v>1124500</v>
      </c>
    </row>
    <row r="153" spans="2:14" x14ac:dyDescent="0.3">
      <c r="B153" s="149">
        <v>45033</v>
      </c>
      <c r="C153" s="255"/>
      <c r="D153" s="25"/>
      <c r="E153" s="248"/>
      <c r="F153" s="261"/>
      <c r="G153" s="25"/>
      <c r="H153" s="282"/>
      <c r="I153" s="255">
        <v>745000</v>
      </c>
      <c r="J153" s="120">
        <v>1</v>
      </c>
      <c r="K153" s="248">
        <f t="shared" ref="K153:K162" si="9">I153/J153</f>
        <v>745000</v>
      </c>
      <c r="L153" s="284"/>
      <c r="M153" s="25"/>
      <c r="N153" s="280"/>
    </row>
    <row r="154" spans="2:14" x14ac:dyDescent="0.3">
      <c r="B154" s="149">
        <v>45034</v>
      </c>
      <c r="C154" s="374">
        <v>1673000</v>
      </c>
      <c r="D154" s="108">
        <v>2</v>
      </c>
      <c r="E154" s="375">
        <f>C154/D154</f>
        <v>836500</v>
      </c>
      <c r="F154" s="261"/>
      <c r="G154" s="25"/>
      <c r="H154" s="282"/>
      <c r="I154" s="255">
        <f>SUM(April23!G25:G26)</f>
        <v>4852500</v>
      </c>
      <c r="J154" s="51">
        <v>2</v>
      </c>
      <c r="K154" s="248">
        <f t="shared" si="9"/>
        <v>2426250</v>
      </c>
      <c r="L154" s="284"/>
      <c r="M154" s="25"/>
      <c r="N154" s="280"/>
    </row>
    <row r="155" spans="2:14" x14ac:dyDescent="0.3">
      <c r="B155" s="149">
        <v>45036</v>
      </c>
      <c r="C155" s="255"/>
      <c r="D155" s="120"/>
      <c r="E155" s="375"/>
      <c r="F155" s="261"/>
      <c r="G155" s="25"/>
      <c r="H155" s="282"/>
      <c r="I155" s="255">
        <v>1888000</v>
      </c>
      <c r="J155" s="51">
        <v>3</v>
      </c>
      <c r="K155" s="248">
        <f t="shared" si="9"/>
        <v>629333.33333333337</v>
      </c>
      <c r="L155" s="284"/>
      <c r="M155" s="25"/>
      <c r="N155" s="248"/>
    </row>
    <row r="156" spans="2:14" x14ac:dyDescent="0.3">
      <c r="B156" s="149">
        <v>45037</v>
      </c>
      <c r="C156" s="255">
        <v>1157000</v>
      </c>
      <c r="D156" s="120">
        <v>2</v>
      </c>
      <c r="E156" s="375">
        <f>C156/D156</f>
        <v>578500</v>
      </c>
      <c r="F156" s="261"/>
      <c r="G156" s="25"/>
      <c r="H156" s="282"/>
      <c r="I156" s="255">
        <v>8898000</v>
      </c>
      <c r="J156" s="51">
        <v>5</v>
      </c>
      <c r="K156" s="248">
        <f t="shared" si="9"/>
        <v>1779600</v>
      </c>
      <c r="L156" s="284"/>
      <c r="M156" s="25"/>
      <c r="N156" s="248"/>
    </row>
    <row r="157" spans="2:14" x14ac:dyDescent="0.3">
      <c r="B157" s="149">
        <v>45038</v>
      </c>
      <c r="C157" s="255"/>
      <c r="D157" s="25"/>
      <c r="E157" s="248"/>
      <c r="F157" s="261"/>
      <c r="G157" s="25"/>
      <c r="H157" s="282"/>
      <c r="I157" s="255">
        <v>10844000</v>
      </c>
      <c r="J157" s="51">
        <v>13</v>
      </c>
      <c r="K157" s="248">
        <f t="shared" si="9"/>
        <v>834153.84615384613</v>
      </c>
      <c r="L157" s="17"/>
      <c r="M157" s="17"/>
      <c r="N157" s="280"/>
    </row>
    <row r="158" spans="2:14" x14ac:dyDescent="0.3">
      <c r="B158" s="149">
        <v>45040</v>
      </c>
      <c r="C158" s="255"/>
      <c r="D158" s="25"/>
      <c r="E158" s="248"/>
      <c r="F158" s="261"/>
      <c r="G158" s="25"/>
      <c r="H158" s="282"/>
      <c r="I158" s="255">
        <v>1260500</v>
      </c>
      <c r="J158" s="25">
        <v>2</v>
      </c>
      <c r="K158" s="248">
        <f t="shared" si="9"/>
        <v>630250</v>
      </c>
      <c r="L158" s="284"/>
      <c r="M158" s="25"/>
      <c r="N158" s="248"/>
    </row>
    <row r="159" spans="2:14" x14ac:dyDescent="0.3">
      <c r="B159" s="149">
        <v>45041</v>
      </c>
      <c r="C159" s="255"/>
      <c r="D159" s="25"/>
      <c r="E159" s="248"/>
      <c r="F159" s="261"/>
      <c r="G159" s="25"/>
      <c r="H159" s="282"/>
      <c r="I159" s="255">
        <v>3326000</v>
      </c>
      <c r="J159" s="25">
        <v>5</v>
      </c>
      <c r="K159" s="248">
        <f t="shared" si="9"/>
        <v>665200</v>
      </c>
      <c r="L159" s="284"/>
      <c r="M159" s="25"/>
      <c r="N159" s="248"/>
    </row>
    <row r="160" spans="2:14" x14ac:dyDescent="0.3">
      <c r="B160" s="149">
        <v>45042</v>
      </c>
      <c r="C160" s="255"/>
      <c r="D160" s="25"/>
      <c r="E160" s="248"/>
      <c r="F160" s="261"/>
      <c r="G160" s="25"/>
      <c r="H160" s="282"/>
      <c r="I160" s="255">
        <v>599500</v>
      </c>
      <c r="J160" s="25">
        <v>1</v>
      </c>
      <c r="K160" s="248">
        <f t="shared" si="9"/>
        <v>599500</v>
      </c>
      <c r="L160" s="284">
        <v>2802000</v>
      </c>
      <c r="M160" s="25">
        <v>2</v>
      </c>
      <c r="N160" s="248">
        <f>L160/M160</f>
        <v>1401000</v>
      </c>
    </row>
    <row r="161" spans="2:15" x14ac:dyDescent="0.3">
      <c r="B161" s="149">
        <v>45043</v>
      </c>
      <c r="C161" s="255"/>
      <c r="D161" s="25"/>
      <c r="E161" s="248"/>
      <c r="F161" s="261"/>
      <c r="G161" s="25"/>
      <c r="H161" s="282"/>
      <c r="I161" s="255">
        <v>1264000</v>
      </c>
      <c r="J161" s="25">
        <v>1</v>
      </c>
      <c r="K161" s="248">
        <f t="shared" si="9"/>
        <v>1264000</v>
      </c>
      <c r="L161" s="284"/>
      <c r="M161" s="25"/>
      <c r="N161" s="248"/>
    </row>
    <row r="162" spans="2:15" x14ac:dyDescent="0.3">
      <c r="B162" s="149">
        <v>45044</v>
      </c>
      <c r="C162" s="255"/>
      <c r="D162" s="25"/>
      <c r="E162" s="248"/>
      <c r="F162" s="261"/>
      <c r="G162" s="25"/>
      <c r="H162" s="282"/>
      <c r="I162" s="255">
        <v>1487000</v>
      </c>
      <c r="J162" s="25">
        <v>1</v>
      </c>
      <c r="K162" s="248">
        <f t="shared" si="9"/>
        <v>1487000</v>
      </c>
      <c r="L162" s="284"/>
      <c r="M162" s="25"/>
      <c r="N162" s="280"/>
    </row>
    <row r="163" spans="2:15" x14ac:dyDescent="0.3">
      <c r="B163" s="149">
        <v>45045</v>
      </c>
      <c r="C163" s="255"/>
      <c r="D163" s="25"/>
      <c r="E163" s="248"/>
      <c r="F163" s="261"/>
      <c r="G163" s="25"/>
      <c r="H163" s="282"/>
      <c r="I163" s="255"/>
      <c r="J163" s="25"/>
      <c r="K163" s="285"/>
      <c r="L163" s="284">
        <v>1486000</v>
      </c>
      <c r="M163" s="25">
        <v>2</v>
      </c>
      <c r="N163" s="248">
        <f>L163/M163</f>
        <v>743000</v>
      </c>
    </row>
    <row r="164" spans="2:15" ht="13.5" thickBot="1" x14ac:dyDescent="0.35">
      <c r="B164" s="249"/>
      <c r="C164" s="324"/>
      <c r="D164" s="251"/>
      <c r="E164" s="252"/>
      <c r="F164" s="325"/>
      <c r="G164" s="251"/>
      <c r="H164" s="283"/>
      <c r="I164" s="327"/>
      <c r="J164" s="251"/>
      <c r="K164" s="287"/>
      <c r="L164" s="326"/>
      <c r="M164" s="251"/>
      <c r="N164" s="291"/>
    </row>
    <row r="165" spans="2:15" ht="13.5" thickBot="1" x14ac:dyDescent="0.35"/>
    <row r="166" spans="2:15" s="17" customFormat="1" ht="17" customHeight="1" x14ac:dyDescent="0.3">
      <c r="B166" s="420" t="s">
        <v>476</v>
      </c>
      <c r="C166" s="422" t="s">
        <v>20</v>
      </c>
      <c r="D166" s="423"/>
      <c r="E166" s="424"/>
      <c r="F166" s="425" t="s">
        <v>21</v>
      </c>
      <c r="G166" s="426"/>
      <c r="H166" s="427"/>
      <c r="I166" s="428" t="s">
        <v>22</v>
      </c>
      <c r="J166" s="429"/>
      <c r="K166" s="430"/>
      <c r="L166" s="425" t="s">
        <v>23</v>
      </c>
      <c r="M166" s="426"/>
      <c r="N166" s="427"/>
      <c r="O166" s="15"/>
    </row>
    <row r="167" spans="2:15" s="17" customFormat="1" ht="42.5" customHeight="1" x14ac:dyDescent="0.35">
      <c r="B167" s="421"/>
      <c r="C167" s="254" t="s">
        <v>65</v>
      </c>
      <c r="D167" s="146" t="s">
        <v>46</v>
      </c>
      <c r="E167" s="247" t="s">
        <v>475</v>
      </c>
      <c r="F167" s="260" t="s">
        <v>65</v>
      </c>
      <c r="G167" s="147" t="s">
        <v>46</v>
      </c>
      <c r="H167" s="247" t="s">
        <v>475</v>
      </c>
      <c r="I167" s="265" t="s">
        <v>65</v>
      </c>
      <c r="J167" s="148" t="s">
        <v>46</v>
      </c>
      <c r="K167" s="247" t="s">
        <v>475</v>
      </c>
      <c r="L167" s="260" t="s">
        <v>65</v>
      </c>
      <c r="M167" s="147" t="s">
        <v>46</v>
      </c>
      <c r="N167" s="247" t="s">
        <v>475</v>
      </c>
    </row>
    <row r="168" spans="2:15" s="17" customFormat="1" x14ac:dyDescent="0.35">
      <c r="B168" s="292" t="s">
        <v>548</v>
      </c>
      <c r="C168" s="255"/>
      <c r="D168" s="51"/>
      <c r="E168" s="248"/>
      <c r="F168" s="261"/>
      <c r="G168" s="25"/>
      <c r="H168" s="248"/>
      <c r="I168" s="266"/>
      <c r="J168" s="51"/>
      <c r="K168" s="248"/>
      <c r="L168" s="294"/>
      <c r="M168" s="51"/>
      <c r="N168" s="248"/>
    </row>
    <row r="169" spans="2:15" s="17" customFormat="1" x14ac:dyDescent="0.35">
      <c r="B169" s="292" t="s">
        <v>549</v>
      </c>
      <c r="C169" s="255"/>
      <c r="D169" s="51"/>
      <c r="E169" s="248"/>
      <c r="F169" s="261"/>
      <c r="G169" s="25"/>
      <c r="H169" s="248"/>
      <c r="I169" s="255">
        <f>SUM(I150:I152)</f>
        <v>3436000</v>
      </c>
      <c r="J169" s="51">
        <v>4</v>
      </c>
      <c r="K169" s="248">
        <f>I169/J169</f>
        <v>859000</v>
      </c>
      <c r="L169" s="294">
        <f>SUM(L150:L152)</f>
        <v>2249000</v>
      </c>
      <c r="M169" s="263">
        <v>2</v>
      </c>
      <c r="N169" s="248">
        <f>L169/M169</f>
        <v>1124500</v>
      </c>
    </row>
    <row r="170" spans="2:15" s="17" customFormat="1" x14ac:dyDescent="0.35">
      <c r="B170" s="292" t="s">
        <v>550</v>
      </c>
      <c r="C170" s="256">
        <f>SUM(C154:C156)</f>
        <v>2830000</v>
      </c>
      <c r="D170" s="51">
        <v>4</v>
      </c>
      <c r="E170" s="248">
        <f>C170/D170</f>
        <v>707500</v>
      </c>
      <c r="F170" s="261"/>
      <c r="G170" s="25"/>
      <c r="H170" s="248"/>
      <c r="I170" s="255">
        <f>SUM(I153:I157)</f>
        <v>27227500</v>
      </c>
      <c r="J170" s="51">
        <v>24</v>
      </c>
      <c r="K170" s="248">
        <f>I170/J170</f>
        <v>1134479.1666666667</v>
      </c>
      <c r="L170" s="294"/>
      <c r="M170" s="51"/>
      <c r="N170" s="248"/>
    </row>
    <row r="171" spans="2:15" s="17" customFormat="1" x14ac:dyDescent="0.35">
      <c r="B171" s="292" t="s">
        <v>551</v>
      </c>
      <c r="C171" s="255"/>
      <c r="D171" s="51"/>
      <c r="E171" s="248"/>
      <c r="F171" s="261"/>
      <c r="G171" s="25"/>
      <c r="H171" s="248"/>
      <c r="I171" s="255">
        <f>SUM(I158:I162)</f>
        <v>7937000</v>
      </c>
      <c r="J171" s="258">
        <v>10</v>
      </c>
      <c r="K171" s="248">
        <f>I171/J171</f>
        <v>793700</v>
      </c>
      <c r="L171" s="294">
        <f>SUM(L160:L163)</f>
        <v>4288000</v>
      </c>
      <c r="M171" s="263">
        <v>4</v>
      </c>
      <c r="N171" s="248">
        <f>L171/M171</f>
        <v>1072000</v>
      </c>
    </row>
    <row r="172" spans="2:15" s="17" customFormat="1" ht="13.5" thickBot="1" x14ac:dyDescent="0.4">
      <c r="B172" s="293"/>
      <c r="C172" s="257"/>
      <c r="D172" s="250"/>
      <c r="E172" s="252"/>
      <c r="F172" s="262"/>
      <c r="G172" s="251"/>
      <c r="H172" s="252"/>
      <c r="I172" s="257"/>
      <c r="J172" s="259"/>
      <c r="K172" s="252"/>
      <c r="L172" s="295"/>
      <c r="M172" s="269"/>
      <c r="N172" s="252"/>
    </row>
    <row r="173" spans="2:15" ht="13.5" thickBot="1" x14ac:dyDescent="0.35"/>
    <row r="174" spans="2:15" s="17" customFormat="1" ht="50.5" customHeight="1" thickBot="1" x14ac:dyDescent="0.4">
      <c r="B174" s="270" t="s">
        <v>495</v>
      </c>
      <c r="C174" s="272" t="s">
        <v>65</v>
      </c>
      <c r="D174" s="272" t="s">
        <v>46</v>
      </c>
      <c r="E174" s="273" t="s">
        <v>482</v>
      </c>
      <c r="G174" s="417" t="s">
        <v>552</v>
      </c>
      <c r="H174" s="418"/>
      <c r="I174" s="419"/>
    </row>
    <row r="175" spans="2:15" s="17" customFormat="1" x14ac:dyDescent="0.3">
      <c r="B175" s="149" t="s">
        <v>20</v>
      </c>
      <c r="C175" s="255">
        <f>SUM(C168:C172)</f>
        <v>2830000</v>
      </c>
      <c r="D175" s="51">
        <f>SUM(D168:D172)</f>
        <v>4</v>
      </c>
      <c r="E175" s="248">
        <f>IFERROR(C175/D175,0)</f>
        <v>707500</v>
      </c>
      <c r="G175" s="274" t="s">
        <v>93</v>
      </c>
      <c r="H175" s="19"/>
      <c r="I175" s="296">
        <f>SUM(D175:D178)</f>
        <v>48</v>
      </c>
    </row>
    <row r="176" spans="2:15" s="17" customFormat="1" x14ac:dyDescent="0.3">
      <c r="B176" s="149" t="s">
        <v>21</v>
      </c>
      <c r="C176" s="255">
        <f>SUM(F168:F172)</f>
        <v>0</v>
      </c>
      <c r="D176" s="51">
        <f>SUM(G168:G172)</f>
        <v>0</v>
      </c>
      <c r="E176" s="248">
        <f t="shared" ref="E176:E178" si="10">IFERROR(C176/D176,0)</f>
        <v>0</v>
      </c>
      <c r="G176" s="274" t="s">
        <v>65</v>
      </c>
      <c r="H176" s="275"/>
      <c r="I176" s="276">
        <f>SUM(C175:C178)</f>
        <v>47967500</v>
      </c>
    </row>
    <row r="177" spans="2:10" s="17" customFormat="1" ht="13.5" thickBot="1" x14ac:dyDescent="0.4">
      <c r="B177" s="149" t="s">
        <v>22</v>
      </c>
      <c r="C177" s="256">
        <f>SUM(I168:I172)</f>
        <v>38600500</v>
      </c>
      <c r="D177" s="51">
        <f>SUM(J168:J172)</f>
        <v>38</v>
      </c>
      <c r="E177" s="248">
        <f t="shared" si="10"/>
        <v>1015802.6315789474</v>
      </c>
      <c r="G177" s="277" t="s">
        <v>319</v>
      </c>
      <c r="H177" s="278"/>
      <c r="I177" s="279">
        <f>IFERROR(I176/I175,0)</f>
        <v>999322.91666666663</v>
      </c>
    </row>
    <row r="178" spans="2:10" s="17" customFormat="1" ht="13.5" thickBot="1" x14ac:dyDescent="0.35">
      <c r="B178" s="249" t="s">
        <v>23</v>
      </c>
      <c r="C178" s="257">
        <f>SUM(L168:L172)</f>
        <v>6537000</v>
      </c>
      <c r="D178" s="250">
        <f>SUM(M168:M172)</f>
        <v>6</v>
      </c>
      <c r="E178" s="252">
        <f t="shared" si="10"/>
        <v>1089500</v>
      </c>
      <c r="J178" s="15"/>
    </row>
  </sheetData>
  <mergeCells count="66">
    <mergeCell ref="G22:I22"/>
    <mergeCell ref="G52:I52"/>
    <mergeCell ref="G78:I78"/>
    <mergeCell ref="G107:I107"/>
    <mergeCell ref="G140:I140"/>
    <mergeCell ref="B100:B101"/>
    <mergeCell ref="C100:E100"/>
    <mergeCell ref="F100:H100"/>
    <mergeCell ref="I100:K100"/>
    <mergeCell ref="L100:N100"/>
    <mergeCell ref="B132:B133"/>
    <mergeCell ref="C132:E132"/>
    <mergeCell ref="F132:H132"/>
    <mergeCell ref="I132:K132"/>
    <mergeCell ref="L132:N132"/>
    <mergeCell ref="B45:B46"/>
    <mergeCell ref="C45:E45"/>
    <mergeCell ref="F45:H45"/>
    <mergeCell ref="I45:K45"/>
    <mergeCell ref="L45:N45"/>
    <mergeCell ref="B71:B72"/>
    <mergeCell ref="C71:E71"/>
    <mergeCell ref="F71:H71"/>
    <mergeCell ref="I71:K71"/>
    <mergeCell ref="L71:N71"/>
    <mergeCell ref="B15:B16"/>
    <mergeCell ref="C15:E15"/>
    <mergeCell ref="F15:H15"/>
    <mergeCell ref="I15:K15"/>
    <mergeCell ref="L15:N15"/>
    <mergeCell ref="B115:B116"/>
    <mergeCell ref="C115:E115"/>
    <mergeCell ref="F115:H115"/>
    <mergeCell ref="I115:K115"/>
    <mergeCell ref="L115:N115"/>
    <mergeCell ref="B86:B87"/>
    <mergeCell ref="C86:E86"/>
    <mergeCell ref="F86:H86"/>
    <mergeCell ref="I86:K86"/>
    <mergeCell ref="L86:N86"/>
    <mergeCell ref="B60:B61"/>
    <mergeCell ref="C60:E60"/>
    <mergeCell ref="F60:H60"/>
    <mergeCell ref="I60:K60"/>
    <mergeCell ref="L60:N60"/>
    <mergeCell ref="B30:B31"/>
    <mergeCell ref="C30:E30"/>
    <mergeCell ref="F30:H30"/>
    <mergeCell ref="I30:K30"/>
    <mergeCell ref="L30:N30"/>
    <mergeCell ref="B2:B3"/>
    <mergeCell ref="C2:E2"/>
    <mergeCell ref="F2:H2"/>
    <mergeCell ref="I2:K2"/>
    <mergeCell ref="L2:N2"/>
    <mergeCell ref="L166:N166"/>
    <mergeCell ref="B148:B149"/>
    <mergeCell ref="C148:E148"/>
    <mergeCell ref="F148:H148"/>
    <mergeCell ref="I148:K148"/>
    <mergeCell ref="L148:N148"/>
    <mergeCell ref="G174:I174"/>
    <mergeCell ref="B166:B167"/>
    <mergeCell ref="C166:E166"/>
    <mergeCell ref="F166:H166"/>
    <mergeCell ref="I166:K166"/>
  </mergeCells>
  <pageMargins left="0.7" right="0.7" top="0.75" bottom="0.75" header="0.3" footer="0.3"/>
  <ignoredErrors>
    <ignoredError sqref="B17:B18 B19:B20 B47:B50 B73 B74:B76 B102:B105 B134:B138 B168 B169:B171" twoDigitTextYear="1"/>
    <ignoredError sqref="L19:L20 I47:J47 I48:J48 L48:M48 L50:M50 I75:J75 I76:J76 I104:J104 I105:J105 I135:J135 I150:J150 I154 I171" formulaRange="1"/>
    <ignoredError sqref="K4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C97"/>
  <sheetViews>
    <sheetView showGridLines="0" tabSelected="1" zoomScaleNormal="100" workbookViewId="0">
      <selection activeCell="N69" sqref="N69"/>
    </sheetView>
  </sheetViews>
  <sheetFormatPr defaultColWidth="0" defaultRowHeight="13.75" customHeight="1" x14ac:dyDescent="0.35"/>
  <cols>
    <col min="1" max="1" width="16.1796875" style="297" customWidth="1"/>
    <col min="2" max="2" width="14" style="297" bestFit="1" customWidth="1"/>
    <col min="3" max="3" width="17.453125" style="297" bestFit="1" customWidth="1"/>
    <col min="4" max="4" width="14.81640625" style="297" customWidth="1"/>
    <col min="5" max="5" width="16.54296875" style="297" customWidth="1"/>
    <col min="6" max="6" width="15.81640625" style="297" bestFit="1" customWidth="1"/>
    <col min="7" max="7" width="14.453125" style="297" customWidth="1"/>
    <col min="8" max="8" width="14.1796875" style="297" customWidth="1"/>
    <col min="9" max="9" width="15.54296875" style="297" customWidth="1"/>
    <col min="10" max="10" width="14.81640625" style="297" customWidth="1"/>
    <col min="11" max="11" width="16.54296875" style="297" customWidth="1"/>
    <col min="12" max="12" width="27.81640625" style="300" bestFit="1" customWidth="1"/>
    <col min="13" max="13" width="12" style="297" customWidth="1"/>
    <col min="14" max="14" width="43.453125" style="297" bestFit="1" customWidth="1"/>
    <col min="15" max="16383" width="8.81640625" style="297" hidden="1"/>
    <col min="16384" max="16384" width="8.1796875" style="297" customWidth="1"/>
  </cols>
  <sheetData>
    <row r="1" spans="1:13" s="322" customFormat="1" ht="13.75" customHeight="1" x14ac:dyDescent="0.35">
      <c r="A1" s="328" t="s">
        <v>471</v>
      </c>
      <c r="B1" s="329"/>
      <c r="C1" s="329"/>
      <c r="D1" s="329"/>
      <c r="E1" s="329"/>
      <c r="F1" s="329"/>
      <c r="G1" s="330"/>
      <c r="H1" s="330"/>
      <c r="I1" s="329"/>
      <c r="J1" s="331"/>
      <c r="K1" s="329"/>
      <c r="L1" s="332"/>
      <c r="M1" s="333"/>
    </row>
    <row r="2" spans="1:13" s="301" customFormat="1" ht="13.75" customHeight="1" x14ac:dyDescent="0.35">
      <c r="A2" s="334" t="s">
        <v>0</v>
      </c>
      <c r="B2" s="301" t="s">
        <v>66</v>
      </c>
      <c r="C2" s="301" t="s">
        <v>25</v>
      </c>
      <c r="D2" s="301" t="s">
        <v>44</v>
      </c>
      <c r="E2" s="301" t="s">
        <v>45</v>
      </c>
      <c r="F2" s="301" t="s">
        <v>1</v>
      </c>
      <c r="G2" s="302" t="s">
        <v>2</v>
      </c>
      <c r="H2" s="302" t="s">
        <v>3</v>
      </c>
      <c r="I2" s="303" t="s">
        <v>4</v>
      </c>
      <c r="J2" s="304" t="s">
        <v>5</v>
      </c>
      <c r="K2" s="301" t="s">
        <v>6</v>
      </c>
      <c r="L2" s="335" t="s">
        <v>328</v>
      </c>
      <c r="M2" s="336" t="s">
        <v>465</v>
      </c>
    </row>
    <row r="3" spans="1:13" s="301" customFormat="1" ht="13.75" customHeight="1" x14ac:dyDescent="0.35">
      <c r="A3" s="342">
        <v>2018</v>
      </c>
      <c r="B3" s="338" t="s">
        <v>67</v>
      </c>
      <c r="C3" s="338" t="s">
        <v>27</v>
      </c>
      <c r="D3" s="297" t="s">
        <v>570</v>
      </c>
      <c r="E3" s="321" t="s">
        <v>60</v>
      </c>
      <c r="F3" s="297" t="s">
        <v>572</v>
      </c>
      <c r="G3" s="308">
        <v>760000</v>
      </c>
      <c r="H3" s="308">
        <v>65000</v>
      </c>
      <c r="I3" s="316">
        <f t="shared" ref="I3:I4" si="0">G3+H3</f>
        <v>825000</v>
      </c>
      <c r="J3" s="299">
        <v>45034</v>
      </c>
      <c r="K3" s="347" t="s">
        <v>568</v>
      </c>
      <c r="L3" s="345"/>
      <c r="M3" s="341" t="s">
        <v>468</v>
      </c>
    </row>
    <row r="4" spans="1:13" s="301" customFormat="1" ht="13.75" customHeight="1" x14ac:dyDescent="0.35">
      <c r="A4" s="342">
        <v>2018</v>
      </c>
      <c r="B4" s="338" t="s">
        <v>67</v>
      </c>
      <c r="C4" s="338" t="s">
        <v>27</v>
      </c>
      <c r="D4" s="297" t="s">
        <v>571</v>
      </c>
      <c r="E4" s="321" t="s">
        <v>309</v>
      </c>
      <c r="F4" s="297" t="s">
        <v>573</v>
      </c>
      <c r="G4" s="308">
        <v>913000</v>
      </c>
      <c r="H4" s="308">
        <v>65000</v>
      </c>
      <c r="I4" s="316">
        <f t="shared" si="0"/>
        <v>978000</v>
      </c>
      <c r="J4" s="299">
        <v>45034</v>
      </c>
      <c r="K4" s="297" t="s">
        <v>41</v>
      </c>
      <c r="L4" s="345"/>
      <c r="M4" s="341" t="s">
        <v>468</v>
      </c>
    </row>
    <row r="5" spans="1:13" ht="14.4" customHeight="1" x14ac:dyDescent="0.35">
      <c r="A5" s="342">
        <v>2014</v>
      </c>
      <c r="B5" s="338" t="s">
        <v>67</v>
      </c>
      <c r="C5" s="297" t="s">
        <v>27</v>
      </c>
      <c r="D5" s="297" t="s">
        <v>604</v>
      </c>
      <c r="F5" s="305" t="s">
        <v>590</v>
      </c>
      <c r="G5" s="308">
        <v>520000</v>
      </c>
      <c r="H5" s="306">
        <v>55000</v>
      </c>
      <c r="I5" s="308">
        <f>G5+H5</f>
        <v>575000</v>
      </c>
      <c r="J5" s="339">
        <v>45037</v>
      </c>
      <c r="K5" s="297" t="s">
        <v>445</v>
      </c>
      <c r="L5" s="308"/>
      <c r="M5" s="341" t="s">
        <v>468</v>
      </c>
    </row>
    <row r="6" spans="1:13" ht="14.4" customHeight="1" x14ac:dyDescent="0.35">
      <c r="A6" s="342">
        <v>2017</v>
      </c>
      <c r="B6" s="338" t="s">
        <v>67</v>
      </c>
      <c r="C6" s="297" t="s">
        <v>27</v>
      </c>
      <c r="D6" s="297" t="s">
        <v>605</v>
      </c>
      <c r="E6" s="321" t="s">
        <v>60</v>
      </c>
      <c r="F6" s="305" t="s">
        <v>591</v>
      </c>
      <c r="G6" s="308">
        <v>637000</v>
      </c>
      <c r="H6" s="306">
        <v>65000</v>
      </c>
      <c r="I6" s="308">
        <f>G6+H6</f>
        <v>702000</v>
      </c>
      <c r="J6" s="339">
        <v>45037</v>
      </c>
      <c r="K6" s="297" t="s">
        <v>445</v>
      </c>
      <c r="L6" s="308"/>
      <c r="M6" s="341" t="s">
        <v>468</v>
      </c>
    </row>
    <row r="7" spans="1:13" ht="14.4" customHeight="1" x14ac:dyDescent="0.35">
      <c r="A7" s="342"/>
      <c r="B7" s="307"/>
      <c r="C7" s="338"/>
      <c r="D7" s="344"/>
      <c r="E7" s="305"/>
      <c r="F7" s="305"/>
      <c r="G7" s="308"/>
      <c r="H7" s="306"/>
      <c r="I7" s="308">
        <f>G7+H7</f>
        <v>0</v>
      </c>
      <c r="J7" s="339"/>
      <c r="L7" s="308"/>
      <c r="M7" s="341"/>
    </row>
    <row r="8" spans="1:13" ht="13.75" customHeight="1" x14ac:dyDescent="0.35">
      <c r="A8" s="342"/>
      <c r="G8" s="308"/>
      <c r="H8" s="308"/>
      <c r="I8" s="308"/>
      <c r="J8" s="299"/>
      <c r="L8" s="345"/>
      <c r="M8" s="341"/>
    </row>
    <row r="9" spans="1:13" s="301" customFormat="1" ht="13.75" customHeight="1" thickBot="1" x14ac:dyDescent="0.4">
      <c r="A9" s="362" t="s">
        <v>11</v>
      </c>
      <c r="B9" s="363"/>
      <c r="C9" s="363"/>
      <c r="D9" s="363"/>
      <c r="E9" s="363"/>
      <c r="F9" s="364">
        <f>COUNTA(F3:F8)</f>
        <v>4</v>
      </c>
      <c r="G9" s="364">
        <f>SUM(G3:G8)</f>
        <v>2830000</v>
      </c>
      <c r="H9" s="364">
        <f>SUM(H3:H8)</f>
        <v>250000</v>
      </c>
      <c r="I9" s="364">
        <f>SUM(I3:I8)</f>
        <v>3080000</v>
      </c>
      <c r="J9" s="365"/>
      <c r="K9" s="366"/>
      <c r="L9" s="367"/>
      <c r="M9" s="368"/>
    </row>
    <row r="10" spans="1:13" ht="13.75" customHeight="1" thickTop="1" thickBot="1" x14ac:dyDescent="0.4">
      <c r="B10" s="309"/>
      <c r="C10" s="309"/>
      <c r="D10" s="309"/>
      <c r="E10" s="309"/>
      <c r="F10" s="309"/>
      <c r="G10" s="310"/>
      <c r="H10" s="310"/>
      <c r="I10" s="311"/>
      <c r="J10" s="312"/>
    </row>
    <row r="11" spans="1:13" s="322" customFormat="1" ht="13.75" customHeight="1" x14ac:dyDescent="0.35">
      <c r="A11" s="328" t="s">
        <v>472</v>
      </c>
      <c r="B11" s="329"/>
      <c r="C11" s="329"/>
      <c r="D11" s="329"/>
      <c r="E11" s="329"/>
      <c r="F11" s="329"/>
      <c r="G11" s="330"/>
      <c r="H11" s="355"/>
      <c r="I11" s="356"/>
      <c r="J11" s="331"/>
      <c r="K11" s="329"/>
      <c r="L11" s="332"/>
      <c r="M11" s="333"/>
    </row>
    <row r="12" spans="1:13" s="301" customFormat="1" ht="13.75" customHeight="1" x14ac:dyDescent="0.35">
      <c r="A12" s="334" t="s">
        <v>0</v>
      </c>
      <c r="B12" s="301" t="s">
        <v>66</v>
      </c>
      <c r="C12" s="301" t="s">
        <v>25</v>
      </c>
      <c r="D12" s="301" t="s">
        <v>44</v>
      </c>
      <c r="E12" s="301" t="s">
        <v>45</v>
      </c>
      <c r="F12" s="301" t="s">
        <v>1</v>
      </c>
      <c r="G12" s="302" t="s">
        <v>2</v>
      </c>
      <c r="H12" s="302" t="s">
        <v>3</v>
      </c>
      <c r="I12" s="303" t="s">
        <v>4</v>
      </c>
      <c r="J12" s="304" t="s">
        <v>5</v>
      </c>
      <c r="K12" s="301" t="s">
        <v>6</v>
      </c>
      <c r="L12" s="335" t="s">
        <v>328</v>
      </c>
      <c r="M12" s="336" t="s">
        <v>465</v>
      </c>
    </row>
    <row r="13" spans="1:13" ht="13.75" customHeight="1" x14ac:dyDescent="0.35">
      <c r="A13" s="342"/>
      <c r="G13" s="308"/>
      <c r="H13" s="308"/>
      <c r="I13" s="308">
        <f t="shared" ref="I13:I14" si="1">G13+H13</f>
        <v>0</v>
      </c>
      <c r="J13" s="299"/>
      <c r="L13" s="345"/>
      <c r="M13" s="341"/>
    </row>
    <row r="14" spans="1:13" ht="13.75" customHeight="1" x14ac:dyDescent="0.35">
      <c r="A14" s="342"/>
      <c r="G14" s="308"/>
      <c r="H14" s="308"/>
      <c r="I14" s="308">
        <f t="shared" si="1"/>
        <v>0</v>
      </c>
      <c r="J14" s="299"/>
      <c r="L14" s="345"/>
      <c r="M14" s="341"/>
    </row>
    <row r="15" spans="1:13" ht="13.75" customHeight="1" x14ac:dyDescent="0.35">
      <c r="A15" s="342"/>
      <c r="G15" s="308"/>
      <c r="H15" s="308"/>
      <c r="I15" s="308"/>
      <c r="J15" s="299"/>
      <c r="L15" s="345"/>
      <c r="M15" s="341"/>
    </row>
    <row r="16" spans="1:13" s="301" customFormat="1" ht="13.75" customHeight="1" thickBot="1" x14ac:dyDescent="0.4">
      <c r="A16" s="362" t="s">
        <v>11</v>
      </c>
      <c r="B16" s="363"/>
      <c r="C16" s="363"/>
      <c r="D16" s="363"/>
      <c r="E16" s="363"/>
      <c r="F16" s="364">
        <f>COUNTA(F13:F15)</f>
        <v>0</v>
      </c>
      <c r="G16" s="364">
        <f>SUM(G13:G15)</f>
        <v>0</v>
      </c>
      <c r="H16" s="364">
        <f t="shared" ref="H16" si="2">SUM(H13:H15)</f>
        <v>0</v>
      </c>
      <c r="I16" s="364">
        <f>SUM(I13:I15)</f>
        <v>0</v>
      </c>
      <c r="J16" s="365"/>
      <c r="K16" s="366"/>
      <c r="L16" s="367"/>
      <c r="M16" s="368"/>
    </row>
    <row r="17" spans="1:14" ht="13.75" customHeight="1" thickTop="1" thickBot="1" x14ac:dyDescent="0.4">
      <c r="A17" s="314"/>
      <c r="B17" s="315"/>
      <c r="C17" s="315"/>
      <c r="D17" s="315"/>
      <c r="E17" s="315"/>
      <c r="F17" s="315"/>
      <c r="G17" s="316"/>
      <c r="H17" s="313"/>
      <c r="I17" s="317"/>
      <c r="J17" s="299"/>
      <c r="K17" s="307"/>
      <c r="L17" s="318"/>
    </row>
    <row r="18" spans="1:14" s="322" customFormat="1" ht="13.75" customHeight="1" x14ac:dyDescent="0.35">
      <c r="A18" s="328" t="s">
        <v>22</v>
      </c>
      <c r="B18" s="329"/>
      <c r="C18" s="329"/>
      <c r="D18" s="329"/>
      <c r="E18" s="329"/>
      <c r="F18" s="329"/>
      <c r="G18" s="330"/>
      <c r="H18" s="355"/>
      <c r="I18" s="356"/>
      <c r="J18" s="331"/>
      <c r="K18" s="329"/>
      <c r="L18" s="332"/>
      <c r="M18" s="333"/>
    </row>
    <row r="19" spans="1:14" s="301" customFormat="1" ht="13.75" customHeight="1" x14ac:dyDescent="0.35">
      <c r="A19" s="334" t="s">
        <v>0</v>
      </c>
      <c r="B19" s="301" t="s">
        <v>66</v>
      </c>
      <c r="C19" s="301" t="s">
        <v>25</v>
      </c>
      <c r="D19" s="301" t="s">
        <v>44</v>
      </c>
      <c r="E19" s="301" t="s">
        <v>45</v>
      </c>
      <c r="F19" s="301" t="s">
        <v>1</v>
      </c>
      <c r="G19" s="302" t="s">
        <v>2</v>
      </c>
      <c r="H19" s="302" t="s">
        <v>3</v>
      </c>
      <c r="I19" s="303" t="s">
        <v>4</v>
      </c>
      <c r="J19" s="304" t="s">
        <v>5</v>
      </c>
      <c r="K19" s="301" t="s">
        <v>6</v>
      </c>
      <c r="L19" s="335" t="s">
        <v>328</v>
      </c>
      <c r="M19" s="336" t="s">
        <v>465</v>
      </c>
    </row>
    <row r="20" spans="1:14" ht="13.75" customHeight="1" x14ac:dyDescent="0.35">
      <c r="A20" s="357">
        <v>2020</v>
      </c>
      <c r="B20" s="338" t="s">
        <v>67</v>
      </c>
      <c r="C20" s="338" t="s">
        <v>333</v>
      </c>
      <c r="D20" s="305" t="s">
        <v>536</v>
      </c>
      <c r="E20" s="321" t="s">
        <v>436</v>
      </c>
      <c r="F20" s="305" t="s">
        <v>540</v>
      </c>
      <c r="G20" s="308">
        <v>1529000</v>
      </c>
      <c r="H20" s="308">
        <v>65000</v>
      </c>
      <c r="I20" s="316">
        <f t="shared" ref="I20:I58" si="3">G20+H20</f>
        <v>1594000</v>
      </c>
      <c r="J20" s="339">
        <v>45028</v>
      </c>
      <c r="K20" s="347" t="s">
        <v>544</v>
      </c>
      <c r="L20" s="346"/>
      <c r="M20" s="341" t="s">
        <v>468</v>
      </c>
    </row>
    <row r="21" spans="1:14" ht="13.75" customHeight="1" x14ac:dyDescent="0.35">
      <c r="A21" s="357">
        <v>2018</v>
      </c>
      <c r="B21" s="338" t="s">
        <v>67</v>
      </c>
      <c r="C21" s="338" t="s">
        <v>267</v>
      </c>
      <c r="D21" s="347" t="s">
        <v>538</v>
      </c>
      <c r="E21" s="321" t="s">
        <v>577</v>
      </c>
      <c r="F21" s="347" t="s">
        <v>542</v>
      </c>
      <c r="G21" s="308">
        <v>565000</v>
      </c>
      <c r="H21" s="308">
        <v>65000</v>
      </c>
      <c r="I21" s="316">
        <f t="shared" si="3"/>
        <v>630000</v>
      </c>
      <c r="J21" s="339">
        <v>45028</v>
      </c>
      <c r="K21" s="347" t="s">
        <v>231</v>
      </c>
      <c r="L21" s="346"/>
      <c r="M21" s="341" t="s">
        <v>468</v>
      </c>
    </row>
    <row r="22" spans="1:14" ht="13.75" customHeight="1" x14ac:dyDescent="0.35">
      <c r="A22" s="357">
        <v>2018</v>
      </c>
      <c r="B22" s="338" t="s">
        <v>67</v>
      </c>
      <c r="C22" s="338" t="s">
        <v>267</v>
      </c>
      <c r="D22" s="347" t="s">
        <v>539</v>
      </c>
      <c r="E22" s="321" t="s">
        <v>577</v>
      </c>
      <c r="F22" s="347" t="s">
        <v>543</v>
      </c>
      <c r="G22" s="308">
        <v>570000</v>
      </c>
      <c r="H22" s="308">
        <v>65000</v>
      </c>
      <c r="I22" s="316">
        <f t="shared" si="3"/>
        <v>635000</v>
      </c>
      <c r="J22" s="339">
        <v>45028</v>
      </c>
      <c r="K22" s="347" t="s">
        <v>231</v>
      </c>
      <c r="L22" s="346"/>
      <c r="M22" s="341" t="s">
        <v>468</v>
      </c>
    </row>
    <row r="23" spans="1:14" ht="13.75" customHeight="1" x14ac:dyDescent="0.35">
      <c r="A23" s="357">
        <v>2018</v>
      </c>
      <c r="B23" s="338" t="s">
        <v>67</v>
      </c>
      <c r="C23" s="338" t="s">
        <v>267</v>
      </c>
      <c r="D23" s="347" t="s">
        <v>553</v>
      </c>
      <c r="E23" s="321" t="s">
        <v>577</v>
      </c>
      <c r="F23" s="305" t="s">
        <v>554</v>
      </c>
      <c r="G23" s="308">
        <v>772000</v>
      </c>
      <c r="H23" s="308">
        <v>65000</v>
      </c>
      <c r="I23" s="316">
        <f t="shared" si="3"/>
        <v>837000</v>
      </c>
      <c r="J23" s="339">
        <v>45030</v>
      </c>
      <c r="K23" s="347" t="s">
        <v>446</v>
      </c>
      <c r="L23" s="346"/>
      <c r="M23" s="341" t="s">
        <v>468</v>
      </c>
    </row>
    <row r="24" spans="1:14" ht="13.75" customHeight="1" x14ac:dyDescent="0.35">
      <c r="A24" s="357">
        <v>2016</v>
      </c>
      <c r="B24" s="338" t="s">
        <v>67</v>
      </c>
      <c r="C24" s="338" t="s">
        <v>27</v>
      </c>
      <c r="D24" s="347" t="s">
        <v>561</v>
      </c>
      <c r="E24" s="321" t="s">
        <v>399</v>
      </c>
      <c r="F24" s="305" t="s">
        <v>562</v>
      </c>
      <c r="G24" s="308">
        <v>745000</v>
      </c>
      <c r="H24" s="308">
        <v>65000</v>
      </c>
      <c r="I24" s="316">
        <f t="shared" si="3"/>
        <v>810000</v>
      </c>
      <c r="J24" s="339">
        <v>45033</v>
      </c>
      <c r="K24" s="347" t="s">
        <v>330</v>
      </c>
      <c r="L24" s="346"/>
      <c r="M24" s="341" t="s">
        <v>563</v>
      </c>
    </row>
    <row r="25" spans="1:14" ht="13.75" customHeight="1" x14ac:dyDescent="0.35">
      <c r="A25" s="357">
        <v>2019</v>
      </c>
      <c r="B25" s="338" t="s">
        <v>67</v>
      </c>
      <c r="C25" s="338" t="s">
        <v>391</v>
      </c>
      <c r="D25" s="347" t="s">
        <v>566</v>
      </c>
      <c r="E25" s="321" t="s">
        <v>433</v>
      </c>
      <c r="F25" s="305" t="s">
        <v>564</v>
      </c>
      <c r="G25" s="308">
        <v>2578500</v>
      </c>
      <c r="H25" s="308">
        <v>75000</v>
      </c>
      <c r="I25" s="316">
        <f t="shared" si="3"/>
        <v>2653500</v>
      </c>
      <c r="J25" s="339">
        <v>45034</v>
      </c>
      <c r="K25" s="347" t="s">
        <v>568</v>
      </c>
      <c r="L25" s="346"/>
      <c r="M25" s="341" t="s">
        <v>468</v>
      </c>
    </row>
    <row r="26" spans="1:14" ht="13.75" customHeight="1" x14ac:dyDescent="0.35">
      <c r="A26" s="357">
        <v>2020</v>
      </c>
      <c r="B26" s="338" t="s">
        <v>67</v>
      </c>
      <c r="C26" s="338" t="s">
        <v>30</v>
      </c>
      <c r="D26" s="347" t="s">
        <v>567</v>
      </c>
      <c r="E26" s="321" t="s">
        <v>668</v>
      </c>
      <c r="F26" s="305" t="s">
        <v>565</v>
      </c>
      <c r="G26" s="308">
        <v>2274000</v>
      </c>
      <c r="H26" s="308">
        <v>75000</v>
      </c>
      <c r="I26" s="316">
        <f t="shared" si="3"/>
        <v>2349000</v>
      </c>
      <c r="J26" s="339">
        <v>45034</v>
      </c>
      <c r="K26" s="347" t="s">
        <v>569</v>
      </c>
      <c r="L26" s="346"/>
      <c r="M26" s="341" t="s">
        <v>468</v>
      </c>
    </row>
    <row r="27" spans="1:14" ht="13.75" customHeight="1" x14ac:dyDescent="0.35">
      <c r="A27" s="361">
        <v>2018</v>
      </c>
      <c r="B27" s="338" t="s">
        <v>67</v>
      </c>
      <c r="C27" s="338" t="s">
        <v>580</v>
      </c>
      <c r="D27" s="344" t="s">
        <v>581</v>
      </c>
      <c r="E27" s="321" t="s">
        <v>648</v>
      </c>
      <c r="F27" s="305" t="s">
        <v>582</v>
      </c>
      <c r="G27" s="308">
        <v>812000</v>
      </c>
      <c r="H27" s="308">
        <v>65000</v>
      </c>
      <c r="I27" s="316">
        <f t="shared" si="3"/>
        <v>877000</v>
      </c>
      <c r="J27" s="339">
        <v>45036</v>
      </c>
      <c r="K27" s="344" t="s">
        <v>63</v>
      </c>
      <c r="L27" s="343"/>
      <c r="M27" s="341" t="s">
        <v>468</v>
      </c>
    </row>
    <row r="28" spans="1:14" ht="13.75" customHeight="1" x14ac:dyDescent="0.35">
      <c r="A28" s="361">
        <v>2017</v>
      </c>
      <c r="B28" s="338" t="s">
        <v>67</v>
      </c>
      <c r="C28" s="338" t="s">
        <v>27</v>
      </c>
      <c r="D28" s="338" t="s">
        <v>584</v>
      </c>
      <c r="E28" s="321" t="s">
        <v>669</v>
      </c>
      <c r="F28" s="305" t="s">
        <v>583</v>
      </c>
      <c r="G28" s="308">
        <v>523000</v>
      </c>
      <c r="H28" s="308">
        <v>55000</v>
      </c>
      <c r="I28" s="316">
        <f t="shared" si="3"/>
        <v>578000</v>
      </c>
      <c r="J28" s="339">
        <v>45036</v>
      </c>
      <c r="K28" s="344" t="s">
        <v>585</v>
      </c>
      <c r="L28" s="343"/>
      <c r="M28" s="341" t="s">
        <v>468</v>
      </c>
    </row>
    <row r="29" spans="1:14" ht="13.75" customHeight="1" x14ac:dyDescent="0.35">
      <c r="A29" s="361">
        <v>2014</v>
      </c>
      <c r="B29" s="338" t="s">
        <v>586</v>
      </c>
      <c r="C29" s="338" t="s">
        <v>196</v>
      </c>
      <c r="D29" s="338" t="s">
        <v>587</v>
      </c>
      <c r="E29" s="321" t="s">
        <v>435</v>
      </c>
      <c r="F29" s="305" t="s">
        <v>588</v>
      </c>
      <c r="G29" s="308">
        <v>553000</v>
      </c>
      <c r="H29" s="308">
        <v>65000</v>
      </c>
      <c r="I29" s="316">
        <f t="shared" si="3"/>
        <v>618000</v>
      </c>
      <c r="J29" s="339">
        <v>45036</v>
      </c>
      <c r="K29" s="344" t="s">
        <v>585</v>
      </c>
      <c r="L29" s="343"/>
      <c r="M29" s="341" t="s">
        <v>468</v>
      </c>
    </row>
    <row r="30" spans="1:14" s="319" customFormat="1" ht="13.75" customHeight="1" x14ac:dyDescent="0.35">
      <c r="A30" s="342">
        <v>2017</v>
      </c>
      <c r="B30" s="338" t="s">
        <v>586</v>
      </c>
      <c r="C30" s="297" t="s">
        <v>267</v>
      </c>
      <c r="D30" s="297" t="s">
        <v>599</v>
      </c>
      <c r="E30" s="321" t="s">
        <v>577</v>
      </c>
      <c r="F30" s="351" t="s">
        <v>592</v>
      </c>
      <c r="G30" s="320">
        <v>527000</v>
      </c>
      <c r="H30" s="320">
        <v>55000</v>
      </c>
      <c r="I30" s="348">
        <f t="shared" ref="I30:I57" si="4">G30+H30</f>
        <v>582000</v>
      </c>
      <c r="J30" s="353">
        <v>45037</v>
      </c>
      <c r="K30" s="297" t="s">
        <v>597</v>
      </c>
      <c r="L30" s="346"/>
      <c r="M30" s="341" t="s">
        <v>468</v>
      </c>
    </row>
    <row r="31" spans="1:14" s="319" customFormat="1" ht="13.75" customHeight="1" x14ac:dyDescent="0.35">
      <c r="A31" s="342">
        <v>2016</v>
      </c>
      <c r="B31" s="338" t="s">
        <v>586</v>
      </c>
      <c r="C31" s="297" t="s">
        <v>196</v>
      </c>
      <c r="D31" s="297" t="s">
        <v>600</v>
      </c>
      <c r="E31" s="321" t="s">
        <v>670</v>
      </c>
      <c r="F31" s="403" t="s">
        <v>593</v>
      </c>
      <c r="G31" s="320">
        <v>808000</v>
      </c>
      <c r="H31" s="320">
        <v>65000</v>
      </c>
      <c r="I31" s="348">
        <f t="shared" si="4"/>
        <v>873000</v>
      </c>
      <c r="J31" s="353">
        <v>45037</v>
      </c>
      <c r="K31" s="297" t="s">
        <v>125</v>
      </c>
      <c r="L31" s="346">
        <v>13000</v>
      </c>
      <c r="M31" s="341" t="s">
        <v>468</v>
      </c>
      <c r="N31" s="319" t="s">
        <v>700</v>
      </c>
    </row>
    <row r="32" spans="1:14" s="319" customFormat="1" ht="13.75" customHeight="1" x14ac:dyDescent="0.35">
      <c r="A32" s="342">
        <v>2018</v>
      </c>
      <c r="B32" s="338" t="s">
        <v>586</v>
      </c>
      <c r="C32" s="297" t="s">
        <v>27</v>
      </c>
      <c r="D32" s="297" t="s">
        <v>601</v>
      </c>
      <c r="E32" s="321" t="s">
        <v>60</v>
      </c>
      <c r="F32" s="351" t="s">
        <v>594</v>
      </c>
      <c r="G32" s="320">
        <v>689000</v>
      </c>
      <c r="H32" s="320">
        <v>65000</v>
      </c>
      <c r="I32" s="348">
        <f t="shared" si="4"/>
        <v>754000</v>
      </c>
      <c r="J32" s="353">
        <v>45037</v>
      </c>
      <c r="K32" s="297" t="s">
        <v>260</v>
      </c>
      <c r="L32" s="346"/>
      <c r="M32" s="341" t="s">
        <v>468</v>
      </c>
    </row>
    <row r="33" spans="1:14" s="319" customFormat="1" ht="13.75" customHeight="1" x14ac:dyDescent="0.35">
      <c r="A33" s="342">
        <v>2017</v>
      </c>
      <c r="B33" s="338" t="s">
        <v>586</v>
      </c>
      <c r="C33" s="297" t="s">
        <v>219</v>
      </c>
      <c r="D33" s="297" t="s">
        <v>602</v>
      </c>
      <c r="E33" s="321" t="s">
        <v>673</v>
      </c>
      <c r="F33" s="351" t="s">
        <v>595</v>
      </c>
      <c r="G33" s="320">
        <v>1057000</v>
      </c>
      <c r="H33" s="320">
        <v>65000</v>
      </c>
      <c r="I33" s="348">
        <f t="shared" si="4"/>
        <v>1122000</v>
      </c>
      <c r="J33" s="353">
        <v>45037</v>
      </c>
      <c r="K33" s="297" t="s">
        <v>260</v>
      </c>
      <c r="L33" s="346"/>
      <c r="M33" s="341" t="s">
        <v>468</v>
      </c>
    </row>
    <row r="34" spans="1:14" s="319" customFormat="1" ht="13.75" customHeight="1" x14ac:dyDescent="0.35">
      <c r="A34" s="342">
        <v>2023</v>
      </c>
      <c r="B34" s="338" t="s">
        <v>586</v>
      </c>
      <c r="C34" s="297" t="s">
        <v>606</v>
      </c>
      <c r="D34" s="297" t="s">
        <v>603</v>
      </c>
      <c r="E34" s="297"/>
      <c r="F34" s="351" t="s">
        <v>596</v>
      </c>
      <c r="G34" s="320">
        <v>5817000</v>
      </c>
      <c r="H34" s="320">
        <v>75000</v>
      </c>
      <c r="I34" s="348">
        <f t="shared" si="4"/>
        <v>5892000</v>
      </c>
      <c r="J34" s="353">
        <v>45037</v>
      </c>
      <c r="K34" s="297" t="s">
        <v>598</v>
      </c>
      <c r="L34" s="346"/>
      <c r="M34" s="341" t="s">
        <v>468</v>
      </c>
    </row>
    <row r="35" spans="1:14" s="319" customFormat="1" ht="13.75" customHeight="1" x14ac:dyDescent="0.35">
      <c r="A35" s="357">
        <v>2017</v>
      </c>
      <c r="B35" s="379" t="s">
        <v>586</v>
      </c>
      <c r="C35" s="347" t="s">
        <v>27</v>
      </c>
      <c r="D35" s="347" t="s">
        <v>627</v>
      </c>
      <c r="E35" s="382"/>
      <c r="F35" s="404" t="s">
        <v>612</v>
      </c>
      <c r="G35" s="320">
        <v>683000</v>
      </c>
      <c r="H35" s="376">
        <v>65000</v>
      </c>
      <c r="I35" s="377">
        <f t="shared" si="4"/>
        <v>748000</v>
      </c>
      <c r="J35" s="380">
        <v>45038</v>
      </c>
      <c r="K35" s="347" t="s">
        <v>342</v>
      </c>
      <c r="L35" s="378">
        <v>13000</v>
      </c>
      <c r="M35" s="341" t="s">
        <v>468</v>
      </c>
      <c r="N35" s="319" t="s">
        <v>698</v>
      </c>
    </row>
    <row r="36" spans="1:14" s="319" customFormat="1" ht="13.75" customHeight="1" x14ac:dyDescent="0.35">
      <c r="A36" s="357">
        <v>2018</v>
      </c>
      <c r="B36" s="379" t="s">
        <v>586</v>
      </c>
      <c r="C36" s="347" t="s">
        <v>196</v>
      </c>
      <c r="D36" s="347" t="s">
        <v>628</v>
      </c>
      <c r="E36" s="382"/>
      <c r="F36" s="404" t="s">
        <v>613</v>
      </c>
      <c r="G36" s="320">
        <v>833500</v>
      </c>
      <c r="H36" s="376">
        <v>65000</v>
      </c>
      <c r="I36" s="377">
        <f t="shared" si="4"/>
        <v>898500</v>
      </c>
      <c r="J36" s="380">
        <v>45038</v>
      </c>
      <c r="K36" s="347" t="s">
        <v>646</v>
      </c>
      <c r="L36" s="378">
        <v>13500</v>
      </c>
      <c r="M36" s="341" t="s">
        <v>468</v>
      </c>
      <c r="N36" s="319" t="s">
        <v>700</v>
      </c>
    </row>
    <row r="37" spans="1:14" s="319" customFormat="1" ht="13.75" customHeight="1" x14ac:dyDescent="0.35">
      <c r="A37" s="357">
        <v>2019</v>
      </c>
      <c r="B37" s="379" t="s">
        <v>586</v>
      </c>
      <c r="C37" s="347" t="s">
        <v>27</v>
      </c>
      <c r="D37" s="347" t="s">
        <v>629</v>
      </c>
      <c r="E37" s="382"/>
      <c r="F37" s="347" t="s">
        <v>614</v>
      </c>
      <c r="G37" s="320">
        <v>817500</v>
      </c>
      <c r="H37" s="376">
        <v>65000</v>
      </c>
      <c r="I37" s="377">
        <f t="shared" si="4"/>
        <v>882500</v>
      </c>
      <c r="J37" s="380">
        <v>45038</v>
      </c>
      <c r="K37" s="347" t="s">
        <v>646</v>
      </c>
      <c r="L37" s="378"/>
      <c r="M37" s="341" t="s">
        <v>468</v>
      </c>
    </row>
    <row r="38" spans="1:14" s="319" customFormat="1" ht="13.75" customHeight="1" x14ac:dyDescent="0.35">
      <c r="A38" s="357">
        <v>2019</v>
      </c>
      <c r="B38" s="379" t="s">
        <v>586</v>
      </c>
      <c r="C38" s="347" t="s">
        <v>27</v>
      </c>
      <c r="D38" s="347" t="s">
        <v>630</v>
      </c>
      <c r="E38" s="382"/>
      <c r="F38" s="347" t="s">
        <v>615</v>
      </c>
      <c r="G38" s="320">
        <v>875500</v>
      </c>
      <c r="H38" s="376">
        <v>65000</v>
      </c>
      <c r="I38" s="377">
        <f t="shared" si="4"/>
        <v>940500</v>
      </c>
      <c r="J38" s="380">
        <v>45038</v>
      </c>
      <c r="K38" s="347" t="s">
        <v>646</v>
      </c>
      <c r="L38" s="378"/>
      <c r="M38" s="341" t="s">
        <v>468</v>
      </c>
    </row>
    <row r="39" spans="1:14" s="319" customFormat="1" ht="13.75" customHeight="1" x14ac:dyDescent="0.35">
      <c r="A39" s="357">
        <v>2019</v>
      </c>
      <c r="B39" s="379" t="s">
        <v>586</v>
      </c>
      <c r="C39" s="347" t="s">
        <v>27</v>
      </c>
      <c r="D39" s="347" t="s">
        <v>631</v>
      </c>
      <c r="E39" s="382"/>
      <c r="F39" s="347" t="s">
        <v>616</v>
      </c>
      <c r="G39" s="320">
        <v>817500</v>
      </c>
      <c r="H39" s="376">
        <v>65000</v>
      </c>
      <c r="I39" s="377">
        <f t="shared" si="4"/>
        <v>882500</v>
      </c>
      <c r="J39" s="380">
        <v>45038</v>
      </c>
      <c r="K39" s="347" t="s">
        <v>646</v>
      </c>
      <c r="L39" s="378"/>
      <c r="M39" s="341" t="s">
        <v>468</v>
      </c>
    </row>
    <row r="40" spans="1:14" s="319" customFormat="1" ht="13.75" customHeight="1" x14ac:dyDescent="0.35">
      <c r="A40" s="357">
        <v>2019</v>
      </c>
      <c r="B40" s="379" t="s">
        <v>586</v>
      </c>
      <c r="C40" s="347" t="s">
        <v>27</v>
      </c>
      <c r="D40" s="347" t="s">
        <v>632</v>
      </c>
      <c r="E40" s="382"/>
      <c r="F40" s="347" t="s">
        <v>617</v>
      </c>
      <c r="G40" s="320">
        <v>844500</v>
      </c>
      <c r="H40" s="376">
        <v>65000</v>
      </c>
      <c r="I40" s="377">
        <f t="shared" si="4"/>
        <v>909500</v>
      </c>
      <c r="J40" s="380">
        <v>45038</v>
      </c>
      <c r="K40" s="347" t="s">
        <v>646</v>
      </c>
      <c r="L40" s="378"/>
      <c r="M40" s="341" t="s">
        <v>468</v>
      </c>
    </row>
    <row r="41" spans="1:14" s="319" customFormat="1" ht="13.75" customHeight="1" x14ac:dyDescent="0.35">
      <c r="A41" s="357">
        <v>2018</v>
      </c>
      <c r="B41" s="379" t="s">
        <v>586</v>
      </c>
      <c r="C41" s="347" t="s">
        <v>83</v>
      </c>
      <c r="D41" s="347" t="s">
        <v>633</v>
      </c>
      <c r="E41" s="321" t="s">
        <v>669</v>
      </c>
      <c r="F41" s="404" t="s">
        <v>618</v>
      </c>
      <c r="G41" s="320">
        <v>583500</v>
      </c>
      <c r="H41" s="376">
        <v>65000</v>
      </c>
      <c r="I41" s="377">
        <f t="shared" si="4"/>
        <v>648500</v>
      </c>
      <c r="J41" s="380">
        <v>45038</v>
      </c>
      <c r="K41" s="347" t="s">
        <v>646</v>
      </c>
      <c r="L41" s="378">
        <v>13500</v>
      </c>
      <c r="M41" s="341" t="s">
        <v>468</v>
      </c>
      <c r="N41" s="319" t="s">
        <v>700</v>
      </c>
    </row>
    <row r="42" spans="1:14" s="319" customFormat="1" ht="13.75" customHeight="1" x14ac:dyDescent="0.35">
      <c r="A42" s="357">
        <v>2018</v>
      </c>
      <c r="B42" s="379" t="s">
        <v>586</v>
      </c>
      <c r="C42" s="347" t="s">
        <v>83</v>
      </c>
      <c r="D42" s="347" t="s">
        <v>634</v>
      </c>
      <c r="E42" s="321" t="s">
        <v>60</v>
      </c>
      <c r="F42" s="347" t="s">
        <v>619</v>
      </c>
      <c r="G42" s="320">
        <v>641500</v>
      </c>
      <c r="H42" s="376">
        <v>65000</v>
      </c>
      <c r="I42" s="377">
        <f t="shared" si="4"/>
        <v>706500</v>
      </c>
      <c r="J42" s="380">
        <v>45038</v>
      </c>
      <c r="K42" s="347" t="s">
        <v>646</v>
      </c>
      <c r="L42" s="378"/>
      <c r="M42" s="341" t="s">
        <v>468</v>
      </c>
    </row>
    <row r="43" spans="1:14" s="319" customFormat="1" ht="13.75" customHeight="1" x14ac:dyDescent="0.35">
      <c r="A43" s="357">
        <v>2020</v>
      </c>
      <c r="B43" s="379" t="s">
        <v>586</v>
      </c>
      <c r="C43" s="347" t="s">
        <v>643</v>
      </c>
      <c r="D43" s="347" t="s">
        <v>635</v>
      </c>
      <c r="E43" s="321" t="s">
        <v>436</v>
      </c>
      <c r="F43" s="347" t="s">
        <v>620</v>
      </c>
      <c r="G43" s="320">
        <v>1437500</v>
      </c>
      <c r="H43" s="376">
        <v>65000</v>
      </c>
      <c r="I43" s="377">
        <f t="shared" si="4"/>
        <v>1502500</v>
      </c>
      <c r="J43" s="380">
        <v>45038</v>
      </c>
      <c r="K43" s="347" t="s">
        <v>646</v>
      </c>
      <c r="L43" s="378"/>
      <c r="M43" s="341" t="s">
        <v>468</v>
      </c>
    </row>
    <row r="44" spans="1:14" s="319" customFormat="1" ht="13.75" customHeight="1" x14ac:dyDescent="0.35">
      <c r="A44" s="357">
        <v>2007</v>
      </c>
      <c r="B44" s="379" t="s">
        <v>586</v>
      </c>
      <c r="C44" s="347" t="s">
        <v>644</v>
      </c>
      <c r="D44" s="347" t="s">
        <v>636</v>
      </c>
      <c r="E44" s="321" t="s">
        <v>671</v>
      </c>
      <c r="F44" s="347" t="s">
        <v>621</v>
      </c>
      <c r="G44" s="320">
        <v>446000</v>
      </c>
      <c r="H44" s="376">
        <v>55000</v>
      </c>
      <c r="I44" s="377">
        <f t="shared" si="4"/>
        <v>501000</v>
      </c>
      <c r="J44" s="380">
        <v>45038</v>
      </c>
      <c r="K44" s="347" t="s">
        <v>342</v>
      </c>
      <c r="L44" s="378"/>
      <c r="M44" s="341" t="s">
        <v>468</v>
      </c>
    </row>
    <row r="45" spans="1:14" s="319" customFormat="1" ht="13.75" customHeight="1" x14ac:dyDescent="0.35">
      <c r="A45" s="357">
        <v>2016</v>
      </c>
      <c r="B45" s="379" t="s">
        <v>586</v>
      </c>
      <c r="C45" s="347" t="s">
        <v>645</v>
      </c>
      <c r="D45" s="347" t="s">
        <v>637</v>
      </c>
      <c r="E45" s="382"/>
      <c r="F45" s="404" t="s">
        <v>622</v>
      </c>
      <c r="G45" s="320">
        <v>1163000</v>
      </c>
      <c r="H45" s="376">
        <v>65000</v>
      </c>
      <c r="I45" s="377">
        <f t="shared" si="4"/>
        <v>1228000</v>
      </c>
      <c r="J45" s="380">
        <v>45038</v>
      </c>
      <c r="K45" s="347" t="s">
        <v>342</v>
      </c>
      <c r="L45" s="378">
        <v>8000</v>
      </c>
      <c r="M45" s="341" t="s">
        <v>468</v>
      </c>
      <c r="N45" s="319" t="s">
        <v>700</v>
      </c>
    </row>
    <row r="46" spans="1:14" s="319" customFormat="1" ht="13.75" customHeight="1" x14ac:dyDescent="0.35">
      <c r="A46" s="357">
        <v>2007</v>
      </c>
      <c r="B46" s="379" t="s">
        <v>586</v>
      </c>
      <c r="C46" s="347" t="s">
        <v>644</v>
      </c>
      <c r="D46" s="347" t="s">
        <v>638</v>
      </c>
      <c r="E46" s="321" t="s">
        <v>672</v>
      </c>
      <c r="F46" s="347" t="s">
        <v>623</v>
      </c>
      <c r="G46" s="320">
        <v>538000</v>
      </c>
      <c r="H46" s="376">
        <v>55000</v>
      </c>
      <c r="I46" s="377">
        <f t="shared" si="4"/>
        <v>593000</v>
      </c>
      <c r="J46" s="380">
        <v>45038</v>
      </c>
      <c r="K46" s="347" t="s">
        <v>342</v>
      </c>
      <c r="L46" s="378"/>
      <c r="M46" s="341" t="s">
        <v>468</v>
      </c>
    </row>
    <row r="47" spans="1:14" s="319" customFormat="1" ht="13.75" customHeight="1" x14ac:dyDescent="0.35">
      <c r="A47" s="357">
        <v>2016</v>
      </c>
      <c r="B47" s="379" t="s">
        <v>586</v>
      </c>
      <c r="C47" s="347" t="s">
        <v>645</v>
      </c>
      <c r="D47" s="347" t="s">
        <v>639</v>
      </c>
      <c r="E47" s="382"/>
      <c r="F47" s="404" t="s">
        <v>624</v>
      </c>
      <c r="G47" s="320">
        <v>1163000</v>
      </c>
      <c r="H47" s="376">
        <v>65000</v>
      </c>
      <c r="I47" s="377">
        <f t="shared" si="4"/>
        <v>1228000</v>
      </c>
      <c r="J47" s="380">
        <v>45038</v>
      </c>
      <c r="K47" s="347" t="s">
        <v>342</v>
      </c>
      <c r="L47" s="378">
        <v>13000</v>
      </c>
      <c r="M47" s="341" t="s">
        <v>468</v>
      </c>
      <c r="N47" s="319" t="s">
        <v>698</v>
      </c>
    </row>
    <row r="48" spans="1:14" s="319" customFormat="1" ht="13.75" customHeight="1" x14ac:dyDescent="0.35">
      <c r="A48" s="357">
        <v>2018</v>
      </c>
      <c r="B48" s="379" t="s">
        <v>586</v>
      </c>
      <c r="C48" s="347" t="s">
        <v>83</v>
      </c>
      <c r="D48" s="347" t="s">
        <v>640</v>
      </c>
      <c r="E48" s="321" t="s">
        <v>60</v>
      </c>
      <c r="F48" s="347" t="s">
        <v>625</v>
      </c>
      <c r="G48" s="320">
        <v>700000</v>
      </c>
      <c r="H48" s="376">
        <v>65000</v>
      </c>
      <c r="I48" s="377">
        <f t="shared" si="4"/>
        <v>765000</v>
      </c>
      <c r="J48" s="380">
        <v>45040</v>
      </c>
      <c r="K48" s="381" t="s">
        <v>597</v>
      </c>
      <c r="L48" s="378"/>
      <c r="M48" s="341" t="s">
        <v>563</v>
      </c>
    </row>
    <row r="49" spans="1:14" s="319" customFormat="1" ht="13.75" customHeight="1" x14ac:dyDescent="0.35">
      <c r="A49" s="357">
        <v>2007</v>
      </c>
      <c r="B49" s="379" t="s">
        <v>586</v>
      </c>
      <c r="C49" s="347" t="s">
        <v>644</v>
      </c>
      <c r="D49" s="347" t="s">
        <v>641</v>
      </c>
      <c r="E49" s="382"/>
      <c r="F49" s="347" t="s">
        <v>626</v>
      </c>
      <c r="G49" s="320">
        <v>560500</v>
      </c>
      <c r="H49" s="376">
        <v>65000</v>
      </c>
      <c r="I49" s="377">
        <f t="shared" si="4"/>
        <v>625500</v>
      </c>
      <c r="J49" s="380">
        <v>45040</v>
      </c>
      <c r="K49" s="381" t="s">
        <v>192</v>
      </c>
      <c r="L49" s="378"/>
      <c r="M49" s="341" t="s">
        <v>468</v>
      </c>
    </row>
    <row r="50" spans="1:14" s="319" customFormat="1" ht="13.75" customHeight="1" x14ac:dyDescent="0.35">
      <c r="A50" s="357">
        <v>2016</v>
      </c>
      <c r="B50" s="379" t="s">
        <v>586</v>
      </c>
      <c r="C50" s="347" t="s">
        <v>83</v>
      </c>
      <c r="D50" s="347" t="s">
        <v>654</v>
      </c>
      <c r="E50" s="382"/>
      <c r="F50" s="347" t="s">
        <v>649</v>
      </c>
      <c r="G50" s="320">
        <v>717000</v>
      </c>
      <c r="H50" s="376">
        <v>65000</v>
      </c>
      <c r="I50" s="377">
        <f t="shared" si="4"/>
        <v>782000</v>
      </c>
      <c r="J50" s="380">
        <v>45041</v>
      </c>
      <c r="K50" s="340" t="s">
        <v>659</v>
      </c>
      <c r="L50" s="378"/>
      <c r="M50" s="341" t="s">
        <v>468</v>
      </c>
    </row>
    <row r="51" spans="1:14" s="319" customFormat="1" ht="13.75" customHeight="1" x14ac:dyDescent="0.35">
      <c r="A51" s="357">
        <v>2018</v>
      </c>
      <c r="B51" s="379" t="s">
        <v>586</v>
      </c>
      <c r="C51" s="347" t="s">
        <v>83</v>
      </c>
      <c r="D51" s="347" t="s">
        <v>655</v>
      </c>
      <c r="E51" s="382"/>
      <c r="F51" s="347" t="s">
        <v>650</v>
      </c>
      <c r="G51" s="320">
        <v>687000</v>
      </c>
      <c r="H51" s="376">
        <v>65000</v>
      </c>
      <c r="I51" s="377">
        <f t="shared" si="4"/>
        <v>752000</v>
      </c>
      <c r="J51" s="380">
        <v>45041</v>
      </c>
      <c r="K51" s="340" t="s">
        <v>569</v>
      </c>
      <c r="L51" s="378"/>
      <c r="M51" s="341" t="s">
        <v>468</v>
      </c>
    </row>
    <row r="52" spans="1:14" s="319" customFormat="1" ht="13.75" customHeight="1" x14ac:dyDescent="0.35">
      <c r="A52" s="357">
        <v>2018</v>
      </c>
      <c r="B52" s="379" t="s">
        <v>586</v>
      </c>
      <c r="C52" s="347" t="s">
        <v>83</v>
      </c>
      <c r="D52" s="347" t="s">
        <v>656</v>
      </c>
      <c r="E52" s="382"/>
      <c r="F52" s="347" t="s">
        <v>651</v>
      </c>
      <c r="G52" s="320">
        <v>645000</v>
      </c>
      <c r="H52" s="376">
        <v>65000</v>
      </c>
      <c r="I52" s="377">
        <f t="shared" si="4"/>
        <v>710000</v>
      </c>
      <c r="J52" s="380">
        <v>45041</v>
      </c>
      <c r="K52" s="340" t="s">
        <v>569</v>
      </c>
      <c r="L52" s="378"/>
      <c r="M52" s="341" t="s">
        <v>468</v>
      </c>
    </row>
    <row r="53" spans="1:14" s="319" customFormat="1" ht="13.75" customHeight="1" x14ac:dyDescent="0.35">
      <c r="A53" s="357">
        <v>2018</v>
      </c>
      <c r="B53" s="379" t="s">
        <v>586</v>
      </c>
      <c r="C53" s="347" t="s">
        <v>83</v>
      </c>
      <c r="D53" s="347" t="s">
        <v>657</v>
      </c>
      <c r="E53" s="382"/>
      <c r="F53" s="347" t="s">
        <v>652</v>
      </c>
      <c r="G53" s="320">
        <v>622000</v>
      </c>
      <c r="H53" s="376">
        <v>65000</v>
      </c>
      <c r="I53" s="377">
        <f t="shared" si="4"/>
        <v>687000</v>
      </c>
      <c r="J53" s="380">
        <v>45041</v>
      </c>
      <c r="K53" s="340" t="s">
        <v>659</v>
      </c>
      <c r="L53" s="378"/>
      <c r="M53" s="341" t="s">
        <v>468</v>
      </c>
    </row>
    <row r="54" spans="1:14" s="319" customFormat="1" ht="13.75" customHeight="1" x14ac:dyDescent="0.35">
      <c r="A54" s="357">
        <v>2015</v>
      </c>
      <c r="B54" s="379" t="s">
        <v>586</v>
      </c>
      <c r="C54" s="347" t="s">
        <v>83</v>
      </c>
      <c r="D54" s="347" t="s">
        <v>658</v>
      </c>
      <c r="E54" s="382"/>
      <c r="F54" s="347" t="s">
        <v>653</v>
      </c>
      <c r="G54" s="320">
        <v>655000</v>
      </c>
      <c r="H54" s="376">
        <v>65000</v>
      </c>
      <c r="I54" s="377">
        <f t="shared" si="4"/>
        <v>720000</v>
      </c>
      <c r="J54" s="380">
        <v>45041</v>
      </c>
      <c r="K54" s="340" t="s">
        <v>192</v>
      </c>
      <c r="L54" s="378"/>
      <c r="M54" s="341" t="s">
        <v>563</v>
      </c>
    </row>
    <row r="55" spans="1:14" s="319" customFormat="1" ht="13.75" customHeight="1" x14ac:dyDescent="0.35">
      <c r="A55" s="357">
        <v>2018</v>
      </c>
      <c r="B55" s="379" t="s">
        <v>586</v>
      </c>
      <c r="C55" s="347" t="s">
        <v>83</v>
      </c>
      <c r="D55" s="347" t="s">
        <v>662</v>
      </c>
      <c r="E55" s="382"/>
      <c r="F55" s="347" t="s">
        <v>661</v>
      </c>
      <c r="G55" s="320">
        <v>599500</v>
      </c>
      <c r="H55" s="376">
        <v>65000</v>
      </c>
      <c r="I55" s="377">
        <f t="shared" si="4"/>
        <v>664500</v>
      </c>
      <c r="J55" s="380">
        <v>45042</v>
      </c>
      <c r="K55" s="340" t="s">
        <v>40</v>
      </c>
      <c r="L55" s="378"/>
      <c r="M55" s="341" t="s">
        <v>563</v>
      </c>
    </row>
    <row r="56" spans="1:14" s="319" customFormat="1" ht="13.75" customHeight="1" x14ac:dyDescent="0.35">
      <c r="A56" s="347">
        <v>2022</v>
      </c>
      <c r="B56" s="379" t="s">
        <v>586</v>
      </c>
      <c r="C56" s="347" t="s">
        <v>333</v>
      </c>
      <c r="D56" s="347" t="s">
        <v>687</v>
      </c>
      <c r="E56" s="382"/>
      <c r="F56" s="347" t="s">
        <v>686</v>
      </c>
      <c r="G56" s="320">
        <v>1264000</v>
      </c>
      <c r="H56" s="376">
        <v>65000</v>
      </c>
      <c r="I56" s="377">
        <f t="shared" si="4"/>
        <v>1329000</v>
      </c>
      <c r="J56" s="380">
        <v>45043</v>
      </c>
      <c r="K56" s="340" t="s">
        <v>63</v>
      </c>
      <c r="L56" s="378"/>
      <c r="M56" s="402" t="s">
        <v>468</v>
      </c>
    </row>
    <row r="57" spans="1:14" s="319" customFormat="1" ht="13.75" customHeight="1" x14ac:dyDescent="0.35">
      <c r="A57" s="347">
        <v>2020</v>
      </c>
      <c r="B57" s="379" t="s">
        <v>586</v>
      </c>
      <c r="C57" s="347" t="s">
        <v>333</v>
      </c>
      <c r="D57" s="347" t="s">
        <v>680</v>
      </c>
      <c r="E57" s="382"/>
      <c r="F57" s="347" t="s">
        <v>681</v>
      </c>
      <c r="G57" s="320">
        <v>1487000</v>
      </c>
      <c r="H57" s="376">
        <v>65000</v>
      </c>
      <c r="I57" s="377">
        <f t="shared" si="4"/>
        <v>1552000</v>
      </c>
      <c r="J57" s="380">
        <v>45044</v>
      </c>
      <c r="K57" s="340" t="s">
        <v>682</v>
      </c>
      <c r="L57" s="378"/>
      <c r="M57" s="402" t="s">
        <v>468</v>
      </c>
    </row>
    <row r="58" spans="1:14" s="319" customFormat="1" ht="13.75" customHeight="1" thickBot="1" x14ac:dyDescent="0.4">
      <c r="A58" s="390"/>
      <c r="B58" s="391"/>
      <c r="C58" s="392"/>
      <c r="D58" s="393"/>
      <c r="E58" s="394"/>
      <c r="F58" s="393"/>
      <c r="G58" s="395"/>
      <c r="H58" s="395"/>
      <c r="I58" s="396">
        <f t="shared" si="3"/>
        <v>0</v>
      </c>
      <c r="J58" s="397"/>
      <c r="K58" s="393"/>
      <c r="L58" s="398"/>
      <c r="M58" s="399"/>
    </row>
    <row r="59" spans="1:14" s="301" customFormat="1" ht="13.75" customHeight="1" thickBot="1" x14ac:dyDescent="0.4">
      <c r="A59" s="383" t="s">
        <v>11</v>
      </c>
      <c r="B59" s="384"/>
      <c r="C59" s="384"/>
      <c r="D59" s="384"/>
      <c r="E59" s="384"/>
      <c r="F59" s="385">
        <f>COUNTA(F20:F58)</f>
        <v>38</v>
      </c>
      <c r="G59" s="385">
        <f>SUM(G20:G58)</f>
        <v>38600500</v>
      </c>
      <c r="H59" s="385">
        <f>SUM(H20:H58)</f>
        <v>2460000</v>
      </c>
      <c r="I59" s="385">
        <f>SUM(I20:I58)</f>
        <v>41060500</v>
      </c>
      <c r="J59" s="386"/>
      <c r="K59" s="387"/>
      <c r="L59" s="388"/>
      <c r="M59" s="389"/>
    </row>
    <row r="60" spans="1:14" ht="13.75" customHeight="1" thickTop="1" thickBot="1" x14ac:dyDescent="0.4">
      <c r="G60" s="308"/>
      <c r="H60" s="308"/>
      <c r="I60" s="311"/>
      <c r="J60" s="299"/>
    </row>
    <row r="61" spans="1:14" s="322" customFormat="1" ht="13.75" customHeight="1" x14ac:dyDescent="0.35">
      <c r="A61" s="328" t="s">
        <v>473</v>
      </c>
      <c r="B61" s="329"/>
      <c r="C61" s="329"/>
      <c r="D61" s="329"/>
      <c r="E61" s="329"/>
      <c r="F61" s="329"/>
      <c r="G61" s="330"/>
      <c r="H61" s="355"/>
      <c r="I61" s="356"/>
      <c r="J61" s="331"/>
      <c r="K61" s="329"/>
      <c r="L61" s="332"/>
      <c r="M61" s="333"/>
    </row>
    <row r="62" spans="1:14" s="301" customFormat="1" ht="13.75" customHeight="1" x14ac:dyDescent="0.35">
      <c r="A62" s="334" t="s">
        <v>0</v>
      </c>
      <c r="B62" s="301" t="s">
        <v>66</v>
      </c>
      <c r="C62" s="301" t="s">
        <v>25</v>
      </c>
      <c r="D62" s="301" t="s">
        <v>44</v>
      </c>
      <c r="E62" s="301" t="s">
        <v>45</v>
      </c>
      <c r="F62" s="301" t="s">
        <v>1</v>
      </c>
      <c r="G62" s="302" t="s">
        <v>2</v>
      </c>
      <c r="H62" s="302" t="s">
        <v>3</v>
      </c>
      <c r="I62" s="303" t="s">
        <v>4</v>
      </c>
      <c r="J62" s="304" t="s">
        <v>5</v>
      </c>
      <c r="K62" s="301" t="s">
        <v>6</v>
      </c>
      <c r="L62" s="335" t="s">
        <v>328</v>
      </c>
      <c r="M62" s="336" t="s">
        <v>465</v>
      </c>
    </row>
    <row r="63" spans="1:14" ht="13.75" customHeight="1" x14ac:dyDescent="0.35">
      <c r="A63" s="305">
        <v>2017</v>
      </c>
      <c r="B63" s="338" t="s">
        <v>556</v>
      </c>
      <c r="C63" s="338" t="s">
        <v>30</v>
      </c>
      <c r="D63" s="338" t="s">
        <v>557</v>
      </c>
      <c r="E63" s="321" t="s">
        <v>42</v>
      </c>
      <c r="F63" s="305" t="s">
        <v>559</v>
      </c>
      <c r="G63" s="310">
        <v>1397000</v>
      </c>
      <c r="H63" s="310">
        <v>65000</v>
      </c>
      <c r="I63" s="316">
        <f t="shared" ref="I63:I69" si="5">G63+H63</f>
        <v>1462000</v>
      </c>
      <c r="J63" s="339">
        <v>45031</v>
      </c>
      <c r="K63" s="373" t="s">
        <v>80</v>
      </c>
      <c r="L63" s="354">
        <v>2000</v>
      </c>
      <c r="M63" s="341" t="s">
        <v>468</v>
      </c>
      <c r="N63" s="297" t="s">
        <v>697</v>
      </c>
    </row>
    <row r="64" spans="1:14" ht="13.75" customHeight="1" x14ac:dyDescent="0.35">
      <c r="A64" s="305">
        <v>2018</v>
      </c>
      <c r="B64" s="338" t="s">
        <v>556</v>
      </c>
      <c r="C64" s="338" t="s">
        <v>196</v>
      </c>
      <c r="D64" s="338" t="s">
        <v>558</v>
      </c>
      <c r="E64" s="321" t="s">
        <v>648</v>
      </c>
      <c r="F64" s="305" t="s">
        <v>560</v>
      </c>
      <c r="G64" s="310">
        <v>852000</v>
      </c>
      <c r="H64" s="310">
        <v>65000</v>
      </c>
      <c r="I64" s="316">
        <f t="shared" si="5"/>
        <v>917000</v>
      </c>
      <c r="J64" s="339">
        <v>45031</v>
      </c>
      <c r="K64" s="373" t="s">
        <v>80</v>
      </c>
      <c r="L64" s="354">
        <v>17000</v>
      </c>
      <c r="M64" s="341" t="s">
        <v>468</v>
      </c>
      <c r="N64" s="319" t="s">
        <v>700</v>
      </c>
    </row>
    <row r="65" spans="1:14" ht="13.75" customHeight="1" x14ac:dyDescent="0.35">
      <c r="A65" s="347">
        <v>2017</v>
      </c>
      <c r="B65" s="338" t="s">
        <v>556</v>
      </c>
      <c r="C65" s="338" t="s">
        <v>30</v>
      </c>
      <c r="D65" s="347" t="s">
        <v>663</v>
      </c>
      <c r="E65" s="321"/>
      <c r="F65" s="305" t="s">
        <v>665</v>
      </c>
      <c r="G65" s="310">
        <v>1422000</v>
      </c>
      <c r="H65" s="310">
        <v>65000</v>
      </c>
      <c r="I65" s="316">
        <f t="shared" si="5"/>
        <v>1487000</v>
      </c>
      <c r="J65" s="339">
        <v>45042</v>
      </c>
      <c r="K65" s="373" t="s">
        <v>234</v>
      </c>
      <c r="L65" s="354">
        <v>22000</v>
      </c>
      <c r="M65" s="341" t="s">
        <v>468</v>
      </c>
      <c r="N65" s="319" t="s">
        <v>699</v>
      </c>
    </row>
    <row r="66" spans="1:14" ht="13.75" customHeight="1" x14ac:dyDescent="0.35">
      <c r="A66" s="347">
        <v>2017</v>
      </c>
      <c r="B66" s="338" t="s">
        <v>556</v>
      </c>
      <c r="C66" s="338" t="s">
        <v>30</v>
      </c>
      <c r="D66" s="347" t="s">
        <v>664</v>
      </c>
      <c r="E66" s="321"/>
      <c r="F66" s="305" t="s">
        <v>666</v>
      </c>
      <c r="G66" s="310">
        <v>1380000</v>
      </c>
      <c r="H66" s="310">
        <v>65000</v>
      </c>
      <c r="I66" s="316">
        <f t="shared" si="5"/>
        <v>1445000</v>
      </c>
      <c r="J66" s="339">
        <v>45042</v>
      </c>
      <c r="K66" s="373" t="s">
        <v>667</v>
      </c>
      <c r="L66" s="354"/>
      <c r="M66" s="341" t="s">
        <v>468</v>
      </c>
    </row>
    <row r="67" spans="1:14" ht="13.75" customHeight="1" x14ac:dyDescent="0.35">
      <c r="A67" s="347">
        <v>2018</v>
      </c>
      <c r="B67" s="338" t="s">
        <v>67</v>
      </c>
      <c r="C67" s="338" t="s">
        <v>83</v>
      </c>
      <c r="D67" s="347" t="s">
        <v>676</v>
      </c>
      <c r="E67" s="321"/>
      <c r="F67" s="305" t="s">
        <v>678</v>
      </c>
      <c r="G67" s="310">
        <v>753000</v>
      </c>
      <c r="H67" s="310">
        <v>65000</v>
      </c>
      <c r="I67" s="316">
        <f t="shared" si="5"/>
        <v>818000</v>
      </c>
      <c r="J67" s="339">
        <v>45045</v>
      </c>
      <c r="K67" s="401" t="s">
        <v>342</v>
      </c>
      <c r="L67" s="354"/>
      <c r="M67" s="341" t="s">
        <v>468</v>
      </c>
    </row>
    <row r="68" spans="1:14" ht="13.75" customHeight="1" x14ac:dyDescent="0.35">
      <c r="A68" s="347">
        <v>2012</v>
      </c>
      <c r="B68" s="338" t="s">
        <v>67</v>
      </c>
      <c r="C68" s="338" t="s">
        <v>675</v>
      </c>
      <c r="D68" s="347" t="s">
        <v>677</v>
      </c>
      <c r="E68" s="321"/>
      <c r="F68" s="305" t="s">
        <v>679</v>
      </c>
      <c r="G68" s="310">
        <v>733000</v>
      </c>
      <c r="H68" s="310">
        <v>65000</v>
      </c>
      <c r="I68" s="316">
        <f t="shared" si="5"/>
        <v>798000</v>
      </c>
      <c r="J68" s="339">
        <v>45045</v>
      </c>
      <c r="K68" s="401" t="s">
        <v>342</v>
      </c>
      <c r="L68" s="354">
        <v>13000</v>
      </c>
      <c r="M68" s="341" t="s">
        <v>468</v>
      </c>
      <c r="N68" s="319" t="s">
        <v>698</v>
      </c>
    </row>
    <row r="69" spans="1:14" ht="13.75" customHeight="1" x14ac:dyDescent="0.35">
      <c r="A69" s="361"/>
      <c r="B69" s="338"/>
      <c r="C69" s="338"/>
      <c r="D69" s="338"/>
      <c r="E69" s="305"/>
      <c r="F69" s="338"/>
      <c r="G69" s="310"/>
      <c r="H69" s="310"/>
      <c r="I69" s="316">
        <f t="shared" si="5"/>
        <v>0</v>
      </c>
      <c r="J69" s="339"/>
      <c r="K69" s="338"/>
      <c r="L69" s="310"/>
      <c r="M69" s="341"/>
    </row>
    <row r="70" spans="1:14" ht="13.75" customHeight="1" x14ac:dyDescent="0.35">
      <c r="A70" s="342"/>
      <c r="G70" s="308"/>
      <c r="H70" s="308"/>
      <c r="I70" s="311"/>
      <c r="J70" s="299"/>
      <c r="L70" s="345"/>
      <c r="M70" s="341"/>
    </row>
    <row r="71" spans="1:14" s="301" customFormat="1" ht="13.75" customHeight="1" thickBot="1" x14ac:dyDescent="0.4">
      <c r="A71" s="362" t="s">
        <v>11</v>
      </c>
      <c r="B71" s="363"/>
      <c r="C71" s="363"/>
      <c r="D71" s="363"/>
      <c r="E71" s="363"/>
      <c r="F71" s="364">
        <f>COUNTA(F63:F70)</f>
        <v>6</v>
      </c>
      <c r="G71" s="364">
        <f>SUM(G63:G70)</f>
        <v>6537000</v>
      </c>
      <c r="H71" s="364">
        <f>SUM(H63:H70)</f>
        <v>390000</v>
      </c>
      <c r="I71" s="364">
        <f>SUM(I63:I70)</f>
        <v>6927000</v>
      </c>
      <c r="J71" s="365"/>
      <c r="K71" s="366"/>
      <c r="L71" s="367"/>
      <c r="M71" s="368"/>
    </row>
    <row r="72" spans="1:14" ht="13.75" customHeight="1" thickTop="1" x14ac:dyDescent="0.35">
      <c r="H72" s="298"/>
      <c r="J72" s="299"/>
    </row>
    <row r="73" spans="1:14" s="239" customFormat="1" ht="13.75" customHeight="1" x14ac:dyDescent="0.35">
      <c r="A73" s="233"/>
      <c r="B73" s="234" t="s">
        <v>47</v>
      </c>
      <c r="C73" s="234"/>
      <c r="D73" s="234"/>
      <c r="E73" s="234"/>
      <c r="F73" s="235">
        <f>SUM(F71,F59,F9)</f>
        <v>48</v>
      </c>
      <c r="G73" s="236">
        <f>G9+G16+G59+G71</f>
        <v>47967500</v>
      </c>
      <c r="H73" s="236">
        <f>H9+H16+H59+H71</f>
        <v>3100000</v>
      </c>
      <c r="I73" s="236">
        <f>I9+I16+I59+I71</f>
        <v>51067500</v>
      </c>
      <c r="J73" s="237"/>
      <c r="K73" s="233"/>
      <c r="L73" s="238"/>
      <c r="M73" s="233"/>
    </row>
    <row r="74" spans="1:14" ht="12" customHeight="1" x14ac:dyDescent="0.35">
      <c r="A74" s="191"/>
      <c r="H74" s="298"/>
      <c r="J74" s="299"/>
    </row>
    <row r="75" spans="1:14" ht="12" customHeight="1" x14ac:dyDescent="0.35">
      <c r="A75" s="192" t="s">
        <v>321</v>
      </c>
      <c r="H75" s="298"/>
      <c r="J75" s="299"/>
    </row>
    <row r="76" spans="1:14" s="301" customFormat="1" ht="13.75" customHeight="1" x14ac:dyDescent="0.35">
      <c r="A76" s="301" t="s">
        <v>0</v>
      </c>
      <c r="B76" s="301" t="s">
        <v>66</v>
      </c>
      <c r="C76" s="301" t="s">
        <v>25</v>
      </c>
      <c r="D76" s="301" t="s">
        <v>44</v>
      </c>
      <c r="E76" s="301" t="s">
        <v>45</v>
      </c>
      <c r="F76" s="301" t="s">
        <v>1</v>
      </c>
      <c r="G76" s="302" t="s">
        <v>2</v>
      </c>
      <c r="H76" s="302" t="s">
        <v>3</v>
      </c>
      <c r="I76" s="303" t="s">
        <v>4</v>
      </c>
      <c r="J76" s="304" t="s">
        <v>5</v>
      </c>
      <c r="K76" s="301" t="s">
        <v>6</v>
      </c>
      <c r="L76" s="370" t="s">
        <v>16</v>
      </c>
      <c r="M76" s="301" t="s">
        <v>465</v>
      </c>
    </row>
    <row r="77" spans="1:14" ht="13.75" customHeight="1" x14ac:dyDescent="0.35">
      <c r="A77" s="347">
        <v>2014</v>
      </c>
      <c r="B77" s="338" t="s">
        <v>67</v>
      </c>
      <c r="C77" s="338" t="s">
        <v>331</v>
      </c>
      <c r="D77" s="347" t="s">
        <v>537</v>
      </c>
      <c r="E77" s="20"/>
      <c r="F77" s="400" t="s">
        <v>541</v>
      </c>
      <c r="G77" s="350"/>
      <c r="H77" s="350"/>
      <c r="I77" s="348"/>
      <c r="J77" s="339">
        <v>45028</v>
      </c>
      <c r="K77" s="347" t="s">
        <v>544</v>
      </c>
      <c r="L77" s="346" t="s">
        <v>576</v>
      </c>
      <c r="M77" s="297" t="s">
        <v>468</v>
      </c>
    </row>
    <row r="78" spans="1:14" ht="13.75" customHeight="1" x14ac:dyDescent="0.35">
      <c r="A78" s="347">
        <v>2018</v>
      </c>
      <c r="B78" s="338" t="s">
        <v>67</v>
      </c>
      <c r="C78" s="338" t="s">
        <v>331</v>
      </c>
      <c r="D78" s="347" t="s">
        <v>578</v>
      </c>
      <c r="E78" s="338"/>
      <c r="F78" s="400" t="s">
        <v>579</v>
      </c>
      <c r="G78" s="350"/>
      <c r="H78" s="350"/>
      <c r="I78" s="348"/>
      <c r="J78" s="339">
        <v>45035</v>
      </c>
      <c r="K78" s="347" t="s">
        <v>231</v>
      </c>
      <c r="L78" s="346" t="s">
        <v>576</v>
      </c>
      <c r="M78" s="297" t="s">
        <v>468</v>
      </c>
    </row>
    <row r="79" spans="1:14" ht="13.75" customHeight="1" x14ac:dyDescent="0.35">
      <c r="A79" s="347">
        <v>2020</v>
      </c>
      <c r="B79" s="338" t="s">
        <v>67</v>
      </c>
      <c r="C79" s="338" t="s">
        <v>333</v>
      </c>
      <c r="D79" s="347" t="s">
        <v>684</v>
      </c>
      <c r="E79" s="338"/>
      <c r="F79" s="400" t="s">
        <v>683</v>
      </c>
      <c r="G79" s="350"/>
      <c r="H79" s="350"/>
      <c r="I79" s="348"/>
      <c r="J79" s="339">
        <v>45044</v>
      </c>
      <c r="K79" s="347" t="s">
        <v>685</v>
      </c>
      <c r="L79" s="346" t="s">
        <v>576</v>
      </c>
      <c r="M79" s="297" t="s">
        <v>468</v>
      </c>
    </row>
    <row r="80" spans="1:14" ht="13.75" customHeight="1" x14ac:dyDescent="0.35">
      <c r="A80" s="347"/>
      <c r="B80" s="338"/>
      <c r="C80" s="338"/>
      <c r="D80" s="347"/>
      <c r="E80" s="20"/>
      <c r="F80" s="347"/>
      <c r="G80" s="350"/>
      <c r="H80" s="350"/>
      <c r="I80" s="348"/>
      <c r="J80" s="339"/>
      <c r="K80" s="347"/>
      <c r="L80" s="346"/>
    </row>
    <row r="81" spans="1:10" ht="14.4" customHeight="1" x14ac:dyDescent="0.3">
      <c r="A81" s="13" t="s">
        <v>24</v>
      </c>
      <c r="B81" s="13"/>
      <c r="C81" s="13"/>
      <c r="H81" s="298"/>
      <c r="J81" s="299"/>
    </row>
    <row r="82" spans="1:10" ht="13.75" customHeight="1" x14ac:dyDescent="0.3">
      <c r="A82" s="13" t="s">
        <v>25</v>
      </c>
      <c r="B82" s="13" t="s">
        <v>26</v>
      </c>
      <c r="C82" s="13" t="s">
        <v>10</v>
      </c>
    </row>
    <row r="83" spans="1:10" ht="13.75" customHeight="1" x14ac:dyDescent="0.3">
      <c r="A83" s="13" t="s">
        <v>355</v>
      </c>
      <c r="B83" s="13" t="s">
        <v>423</v>
      </c>
      <c r="C83" s="13">
        <v>4</v>
      </c>
    </row>
    <row r="84" spans="1:10" ht="13.75" customHeight="1" x14ac:dyDescent="0.3">
      <c r="A84" s="13" t="s">
        <v>555</v>
      </c>
      <c r="B84" s="13" t="s">
        <v>268</v>
      </c>
      <c r="C84" s="13">
        <v>4</v>
      </c>
    </row>
    <row r="85" spans="1:10" ht="13.75" customHeight="1" x14ac:dyDescent="0.3">
      <c r="A85" s="13" t="s">
        <v>313</v>
      </c>
      <c r="B85" s="13" t="s">
        <v>31</v>
      </c>
      <c r="C85" s="13">
        <v>3</v>
      </c>
    </row>
    <row r="86" spans="1:10" ht="13.75" customHeight="1" x14ac:dyDescent="0.3">
      <c r="A86" s="13"/>
      <c r="B86" s="13" t="s">
        <v>156</v>
      </c>
      <c r="C86" s="13">
        <v>1</v>
      </c>
    </row>
    <row r="87" spans="1:10" ht="13.75" customHeight="1" x14ac:dyDescent="0.3">
      <c r="A87" s="13" t="s">
        <v>422</v>
      </c>
      <c r="B87" s="13" t="s">
        <v>203</v>
      </c>
      <c r="C87" s="13">
        <v>4</v>
      </c>
    </row>
    <row r="88" spans="1:10" ht="13.75" customHeight="1" x14ac:dyDescent="0.3">
      <c r="A88" s="13" t="s">
        <v>325</v>
      </c>
      <c r="B88" s="13" t="s">
        <v>28</v>
      </c>
      <c r="C88" s="13">
        <v>22</v>
      </c>
    </row>
    <row r="89" spans="1:10" ht="13.75" customHeight="1" x14ac:dyDescent="0.3">
      <c r="A89" s="13" t="s">
        <v>395</v>
      </c>
      <c r="B89" s="13" t="s">
        <v>396</v>
      </c>
      <c r="C89" s="13">
        <v>1</v>
      </c>
    </row>
    <row r="90" spans="1:10" ht="13.75" customHeight="1" x14ac:dyDescent="0.3">
      <c r="A90" s="13" t="s">
        <v>589</v>
      </c>
      <c r="B90" s="13" t="s">
        <v>203</v>
      </c>
      <c r="C90" s="13">
        <v>1</v>
      </c>
    </row>
    <row r="91" spans="1:10" ht="13.75" customHeight="1" x14ac:dyDescent="0.3">
      <c r="A91" s="13" t="s">
        <v>607</v>
      </c>
      <c r="B91" s="13" t="s">
        <v>188</v>
      </c>
      <c r="C91" s="13">
        <v>1</v>
      </c>
    </row>
    <row r="92" spans="1:10" ht="13.75" customHeight="1" x14ac:dyDescent="0.3">
      <c r="A92" s="13" t="s">
        <v>608</v>
      </c>
      <c r="B92" s="13" t="s">
        <v>609</v>
      </c>
      <c r="C92" s="13">
        <v>1</v>
      </c>
    </row>
    <row r="93" spans="1:10" ht="13.75" customHeight="1" x14ac:dyDescent="0.3">
      <c r="A93" s="13" t="s">
        <v>642</v>
      </c>
      <c r="B93" s="13" t="s">
        <v>253</v>
      </c>
      <c r="C93" s="13">
        <v>3</v>
      </c>
    </row>
    <row r="94" spans="1:10" ht="13.75" customHeight="1" x14ac:dyDescent="0.3">
      <c r="A94" s="13" t="s">
        <v>352</v>
      </c>
      <c r="B94" s="13" t="s">
        <v>188</v>
      </c>
      <c r="C94" s="13">
        <v>2</v>
      </c>
    </row>
    <row r="95" spans="1:10" ht="13.75" customHeight="1" x14ac:dyDescent="0.3">
      <c r="A95" s="13" t="s">
        <v>363</v>
      </c>
      <c r="B95" s="13" t="s">
        <v>364</v>
      </c>
      <c r="C95" s="13">
        <v>1</v>
      </c>
    </row>
    <row r="96" spans="1:10" ht="13.75" customHeight="1" thickBot="1" x14ac:dyDescent="0.35">
      <c r="A96" s="201" t="s">
        <v>29</v>
      </c>
      <c r="B96" s="201"/>
      <c r="C96" s="201">
        <v>48</v>
      </c>
    </row>
    <row r="97" ht="13.75" customHeight="1" thickTop="1" x14ac:dyDescent="0.35"/>
  </sheetData>
  <conditionalFormatting sqref="A72">
    <cfRule type="duplicateValues" dxfId="145" priority="3"/>
  </conditionalFormatting>
  <conditionalFormatting sqref="A74:A75 A81">
    <cfRule type="duplicateValues" dxfId="144" priority="2"/>
  </conditionalFormatting>
  <conditionalFormatting sqref="F2:F4">
    <cfRule type="duplicateValues" dxfId="143" priority="4"/>
  </conditionalFormatting>
  <conditionalFormatting sqref="F12">
    <cfRule type="duplicateValues" dxfId="142" priority="5"/>
  </conditionalFormatting>
  <conditionalFormatting sqref="F19">
    <cfRule type="duplicateValues" dxfId="141" priority="6"/>
  </conditionalFormatting>
  <conditionalFormatting sqref="F62">
    <cfRule type="duplicateValues" dxfId="140" priority="7"/>
  </conditionalFormatting>
  <conditionalFormatting sqref="F76">
    <cfRule type="duplicateValues" dxfId="139" priority="1"/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67"/>
  <sheetViews>
    <sheetView showGridLines="0" zoomScale="80" zoomScaleNormal="80" workbookViewId="0">
      <selection activeCell="I56" sqref="I56"/>
    </sheetView>
  </sheetViews>
  <sheetFormatPr defaultColWidth="0" defaultRowHeight="13.75" customHeight="1" x14ac:dyDescent="0.35"/>
  <cols>
    <col min="1" max="1" width="16.1796875" style="297" customWidth="1"/>
    <col min="2" max="2" width="14" style="297" bestFit="1" customWidth="1"/>
    <col min="3" max="3" width="17.453125" style="297" bestFit="1" customWidth="1"/>
    <col min="4" max="4" width="14.81640625" style="297" customWidth="1"/>
    <col min="5" max="5" width="16.54296875" style="297" customWidth="1"/>
    <col min="6" max="6" width="15.81640625" style="297" bestFit="1" customWidth="1"/>
    <col min="7" max="7" width="14.453125" style="297" customWidth="1"/>
    <col min="8" max="8" width="14.1796875" style="297" customWidth="1"/>
    <col min="9" max="9" width="15.54296875" style="297" customWidth="1"/>
    <col min="10" max="10" width="14.81640625" style="297" customWidth="1"/>
    <col min="11" max="11" width="13.54296875" style="297" bestFit="1" customWidth="1"/>
    <col min="12" max="12" width="27.81640625" style="300" bestFit="1" customWidth="1"/>
    <col min="13" max="13" width="12" style="297" customWidth="1"/>
    <col min="14" max="14" width="8.81640625" style="297" customWidth="1"/>
    <col min="15" max="16384" width="8.81640625" style="297" hidden="1"/>
  </cols>
  <sheetData>
    <row r="1" spans="1:13" s="322" customFormat="1" ht="13.75" customHeight="1" x14ac:dyDescent="0.35">
      <c r="A1" s="328" t="s">
        <v>471</v>
      </c>
      <c r="B1" s="329"/>
      <c r="C1" s="329"/>
      <c r="D1" s="329"/>
      <c r="E1" s="329"/>
      <c r="F1" s="329"/>
      <c r="G1" s="330"/>
      <c r="H1" s="330"/>
      <c r="I1" s="329"/>
      <c r="J1" s="331"/>
      <c r="K1" s="329"/>
      <c r="L1" s="332"/>
      <c r="M1" s="333"/>
    </row>
    <row r="2" spans="1:13" s="301" customFormat="1" ht="13.75" customHeight="1" x14ac:dyDescent="0.35">
      <c r="A2" s="334" t="s">
        <v>0</v>
      </c>
      <c r="B2" s="301" t="s">
        <v>66</v>
      </c>
      <c r="C2" s="301" t="s">
        <v>25</v>
      </c>
      <c r="D2" s="301" t="s">
        <v>44</v>
      </c>
      <c r="E2" s="301" t="s">
        <v>45</v>
      </c>
      <c r="F2" s="301" t="s">
        <v>1</v>
      </c>
      <c r="G2" s="302" t="s">
        <v>2</v>
      </c>
      <c r="H2" s="302" t="s">
        <v>3</v>
      </c>
      <c r="I2" s="303" t="s">
        <v>4</v>
      </c>
      <c r="J2" s="304" t="s">
        <v>5</v>
      </c>
      <c r="K2" s="301" t="s">
        <v>6</v>
      </c>
      <c r="L2" s="335" t="s">
        <v>328</v>
      </c>
      <c r="M2" s="336" t="s">
        <v>465</v>
      </c>
    </row>
    <row r="3" spans="1:13" ht="14.5" x14ac:dyDescent="0.35">
      <c r="A3" s="337">
        <v>2020</v>
      </c>
      <c r="B3" s="338" t="s">
        <v>67</v>
      </c>
      <c r="C3" s="305" t="s">
        <v>30</v>
      </c>
      <c r="D3" s="338" t="s">
        <v>452</v>
      </c>
      <c r="E3" s="338" t="s">
        <v>525</v>
      </c>
      <c r="F3" s="305" t="s">
        <v>451</v>
      </c>
      <c r="G3" s="308">
        <v>1968000</v>
      </c>
      <c r="H3" s="306">
        <v>75000</v>
      </c>
      <c r="I3" s="308">
        <f t="shared" ref="I3" si="0">G3+H3</f>
        <v>2043000</v>
      </c>
      <c r="J3" s="339">
        <v>44994</v>
      </c>
      <c r="K3" s="340" t="s">
        <v>63</v>
      </c>
      <c r="L3" s="343"/>
      <c r="M3" s="341" t="s">
        <v>468</v>
      </c>
    </row>
    <row r="4" spans="1:13" ht="14.4" customHeight="1" x14ac:dyDescent="0.35">
      <c r="A4" s="342">
        <v>2019</v>
      </c>
      <c r="B4" s="307" t="s">
        <v>67</v>
      </c>
      <c r="C4" s="338" t="s">
        <v>27</v>
      </c>
      <c r="D4" s="338" t="s">
        <v>453</v>
      </c>
      <c r="E4" s="371" t="s">
        <v>60</v>
      </c>
      <c r="F4" s="305" t="s">
        <v>454</v>
      </c>
      <c r="G4" s="308">
        <v>845000</v>
      </c>
      <c r="H4" s="306">
        <v>65000</v>
      </c>
      <c r="I4" s="308">
        <f>G4+H4</f>
        <v>910000</v>
      </c>
      <c r="J4" s="339">
        <v>44996</v>
      </c>
      <c r="K4" s="297" t="s">
        <v>80</v>
      </c>
      <c r="L4" s="343"/>
      <c r="M4" s="341" t="s">
        <v>468</v>
      </c>
    </row>
    <row r="5" spans="1:13" ht="14.4" customHeight="1" x14ac:dyDescent="0.35">
      <c r="A5" s="342">
        <v>2017</v>
      </c>
      <c r="B5" s="307" t="s">
        <v>67</v>
      </c>
      <c r="C5" s="338" t="s">
        <v>196</v>
      </c>
      <c r="D5" s="338" t="s">
        <v>529</v>
      </c>
      <c r="E5" s="371" t="s">
        <v>435</v>
      </c>
      <c r="F5" s="305" t="s">
        <v>530</v>
      </c>
      <c r="G5" s="308">
        <v>1052000</v>
      </c>
      <c r="H5" s="306">
        <v>65000</v>
      </c>
      <c r="I5" s="308">
        <f>G5+H5</f>
        <v>1117000</v>
      </c>
      <c r="J5" s="339">
        <v>45001</v>
      </c>
      <c r="K5" s="297" t="s">
        <v>63</v>
      </c>
      <c r="L5" s="156"/>
      <c r="M5" s="341" t="s">
        <v>468</v>
      </c>
    </row>
    <row r="6" spans="1:13" ht="14.4" customHeight="1" x14ac:dyDescent="0.35">
      <c r="A6" s="342"/>
      <c r="B6" s="307"/>
      <c r="C6" s="338"/>
      <c r="D6" s="344"/>
      <c r="E6" s="305"/>
      <c r="F6" s="305"/>
      <c r="G6" s="308"/>
      <c r="H6" s="306"/>
      <c r="I6" s="308">
        <f>G6+H6</f>
        <v>0</v>
      </c>
      <c r="J6" s="339"/>
      <c r="L6" s="308"/>
      <c r="M6" s="341"/>
    </row>
    <row r="7" spans="1:13" ht="13.75" customHeight="1" x14ac:dyDescent="0.35">
      <c r="A7" s="342"/>
      <c r="G7" s="308"/>
      <c r="H7" s="308"/>
      <c r="I7" s="308"/>
      <c r="J7" s="299"/>
      <c r="L7" s="345"/>
      <c r="M7" s="341"/>
    </row>
    <row r="8" spans="1:13" s="301" customFormat="1" ht="13.75" customHeight="1" thickBot="1" x14ac:dyDescent="0.4">
      <c r="A8" s="362" t="s">
        <v>11</v>
      </c>
      <c r="B8" s="363"/>
      <c r="C8" s="363"/>
      <c r="D8" s="363"/>
      <c r="E8" s="363"/>
      <c r="F8" s="364">
        <f>COUNTA(F3:F7)</f>
        <v>3</v>
      </c>
      <c r="G8" s="364">
        <f>SUM(G3:G7)</f>
        <v>3865000</v>
      </c>
      <c r="H8" s="364">
        <f>SUM(H3:H7)</f>
        <v>205000</v>
      </c>
      <c r="I8" s="364">
        <f>SUM(I3:I7)</f>
        <v>4070000</v>
      </c>
      <c r="J8" s="365"/>
      <c r="K8" s="366"/>
      <c r="L8" s="367"/>
      <c r="M8" s="368"/>
    </row>
    <row r="9" spans="1:13" ht="13.75" customHeight="1" thickTop="1" thickBot="1" x14ac:dyDescent="0.4">
      <c r="B9" s="309"/>
      <c r="C9" s="309"/>
      <c r="D9" s="309"/>
      <c r="E9" s="309"/>
      <c r="F9" s="309"/>
      <c r="G9" s="310"/>
      <c r="H9" s="310"/>
      <c r="I9" s="311"/>
      <c r="J9" s="312"/>
    </row>
    <row r="10" spans="1:13" s="322" customFormat="1" ht="13.75" customHeight="1" x14ac:dyDescent="0.35">
      <c r="A10" s="328" t="s">
        <v>472</v>
      </c>
      <c r="B10" s="329"/>
      <c r="C10" s="329"/>
      <c r="D10" s="329"/>
      <c r="E10" s="329"/>
      <c r="F10" s="329"/>
      <c r="G10" s="330"/>
      <c r="H10" s="355"/>
      <c r="I10" s="356"/>
      <c r="J10" s="331"/>
      <c r="K10" s="329"/>
      <c r="L10" s="332"/>
      <c r="M10" s="333"/>
    </row>
    <row r="11" spans="1:13" s="301" customFormat="1" ht="13.75" customHeight="1" x14ac:dyDescent="0.35">
      <c r="A11" s="334" t="s">
        <v>0</v>
      </c>
      <c r="B11" s="301" t="s">
        <v>66</v>
      </c>
      <c r="C11" s="301" t="s">
        <v>25</v>
      </c>
      <c r="D11" s="301" t="s">
        <v>44</v>
      </c>
      <c r="E11" s="301" t="s">
        <v>45</v>
      </c>
      <c r="F11" s="301" t="s">
        <v>1</v>
      </c>
      <c r="G11" s="302" t="s">
        <v>2</v>
      </c>
      <c r="H11" s="302" t="s">
        <v>3</v>
      </c>
      <c r="I11" s="303" t="s">
        <v>4</v>
      </c>
      <c r="J11" s="304" t="s">
        <v>5</v>
      </c>
      <c r="K11" s="301" t="s">
        <v>6</v>
      </c>
      <c r="L11" s="335" t="s">
        <v>328</v>
      </c>
      <c r="M11" s="336" t="s">
        <v>465</v>
      </c>
    </row>
    <row r="12" spans="1:13" ht="13.75" customHeight="1" x14ac:dyDescent="0.35">
      <c r="A12" s="342"/>
      <c r="G12" s="308"/>
      <c r="H12" s="308"/>
      <c r="I12" s="308">
        <f t="shared" ref="I12:I13" si="1">G12+H12</f>
        <v>0</v>
      </c>
      <c r="J12" s="299"/>
      <c r="L12" s="345"/>
      <c r="M12" s="341"/>
    </row>
    <row r="13" spans="1:13" ht="13.75" customHeight="1" x14ac:dyDescent="0.35">
      <c r="A13" s="342"/>
      <c r="G13" s="308"/>
      <c r="H13" s="308"/>
      <c r="I13" s="308">
        <f t="shared" si="1"/>
        <v>0</v>
      </c>
      <c r="J13" s="299"/>
      <c r="L13" s="345"/>
      <c r="M13" s="341"/>
    </row>
    <row r="14" spans="1:13" ht="13.75" customHeight="1" x14ac:dyDescent="0.35">
      <c r="A14" s="342"/>
      <c r="G14" s="308"/>
      <c r="H14" s="308"/>
      <c r="I14" s="308"/>
      <c r="J14" s="299"/>
      <c r="L14" s="345"/>
      <c r="M14" s="341"/>
    </row>
    <row r="15" spans="1:13" s="301" customFormat="1" ht="13.75" customHeight="1" thickBot="1" x14ac:dyDescent="0.4">
      <c r="A15" s="362" t="s">
        <v>11</v>
      </c>
      <c r="B15" s="363"/>
      <c r="C15" s="363"/>
      <c r="D15" s="363"/>
      <c r="E15" s="363"/>
      <c r="F15" s="364">
        <f>COUNTA(F12:F14)</f>
        <v>0</v>
      </c>
      <c r="G15" s="364">
        <f>SUM(G12:G14)</f>
        <v>0</v>
      </c>
      <c r="H15" s="364">
        <f t="shared" ref="H15" si="2">SUM(H12:H14)</f>
        <v>0</v>
      </c>
      <c r="I15" s="364">
        <f>SUM(I12:I14)</f>
        <v>0</v>
      </c>
      <c r="J15" s="365"/>
      <c r="K15" s="366"/>
      <c r="L15" s="367"/>
      <c r="M15" s="368"/>
    </row>
    <row r="16" spans="1:13" ht="13.75" customHeight="1" thickTop="1" thickBot="1" x14ac:dyDescent="0.4">
      <c r="A16" s="314"/>
      <c r="B16" s="315"/>
      <c r="C16" s="315"/>
      <c r="D16" s="315"/>
      <c r="E16" s="315"/>
      <c r="F16" s="315"/>
      <c r="G16" s="316"/>
      <c r="H16" s="313"/>
      <c r="I16" s="317"/>
      <c r="J16" s="299"/>
      <c r="K16" s="307"/>
      <c r="L16" s="318"/>
    </row>
    <row r="17" spans="1:13" s="322" customFormat="1" ht="13.75" customHeight="1" x14ac:dyDescent="0.35">
      <c r="A17" s="328" t="s">
        <v>22</v>
      </c>
      <c r="B17" s="329"/>
      <c r="C17" s="329"/>
      <c r="D17" s="329"/>
      <c r="E17" s="329"/>
      <c r="F17" s="329"/>
      <c r="G17" s="330"/>
      <c r="H17" s="355"/>
      <c r="I17" s="356"/>
      <c r="J17" s="331"/>
      <c r="K17" s="329"/>
      <c r="L17" s="332"/>
      <c r="M17" s="333"/>
    </row>
    <row r="18" spans="1:13" s="301" customFormat="1" ht="13.75" customHeight="1" x14ac:dyDescent="0.35">
      <c r="A18" s="334" t="s">
        <v>0</v>
      </c>
      <c r="B18" s="301" t="s">
        <v>66</v>
      </c>
      <c r="C18" s="301" t="s">
        <v>25</v>
      </c>
      <c r="D18" s="301" t="s">
        <v>44</v>
      </c>
      <c r="E18" s="301" t="s">
        <v>45</v>
      </c>
      <c r="F18" s="301" t="s">
        <v>1</v>
      </c>
      <c r="G18" s="302" t="s">
        <v>2</v>
      </c>
      <c r="H18" s="302" t="s">
        <v>3</v>
      </c>
      <c r="I18" s="303" t="s">
        <v>4</v>
      </c>
      <c r="J18" s="304" t="s">
        <v>5</v>
      </c>
      <c r="K18" s="301" t="s">
        <v>6</v>
      </c>
      <c r="L18" s="335" t="s">
        <v>328</v>
      </c>
      <c r="M18" s="336" t="s">
        <v>465</v>
      </c>
    </row>
    <row r="19" spans="1:13" ht="13.75" customHeight="1" x14ac:dyDescent="0.35">
      <c r="A19" s="337">
        <v>2016</v>
      </c>
      <c r="B19" s="338" t="s">
        <v>67</v>
      </c>
      <c r="C19" s="338" t="s">
        <v>27</v>
      </c>
      <c r="D19" s="305" t="s">
        <v>447</v>
      </c>
      <c r="E19" s="305" t="s">
        <v>60</v>
      </c>
      <c r="F19" s="305" t="s">
        <v>448</v>
      </c>
      <c r="G19" s="308">
        <v>794000</v>
      </c>
      <c r="H19" s="308">
        <v>65000</v>
      </c>
      <c r="I19" s="316">
        <f t="shared" ref="I19:I32" si="3">G19+H19</f>
        <v>859000</v>
      </c>
      <c r="J19" s="339">
        <v>44993</v>
      </c>
      <c r="K19" s="297" t="s">
        <v>234</v>
      </c>
      <c r="L19" s="346">
        <v>9000</v>
      </c>
      <c r="M19" s="341" t="s">
        <v>468</v>
      </c>
    </row>
    <row r="20" spans="1:13" ht="13.75" customHeight="1" x14ac:dyDescent="0.35">
      <c r="A20" s="357">
        <v>2016</v>
      </c>
      <c r="B20" s="338" t="s">
        <v>67</v>
      </c>
      <c r="C20" s="338" t="s">
        <v>27</v>
      </c>
      <c r="D20" s="351" t="s">
        <v>460</v>
      </c>
      <c r="E20" s="305" t="s">
        <v>60</v>
      </c>
      <c r="F20" s="347" t="s">
        <v>455</v>
      </c>
      <c r="G20" s="308">
        <v>835000</v>
      </c>
      <c r="H20" s="308">
        <v>65000</v>
      </c>
      <c r="I20" s="316">
        <f t="shared" si="3"/>
        <v>900000</v>
      </c>
      <c r="J20" s="339">
        <v>44995</v>
      </c>
      <c r="K20" s="347" t="s">
        <v>445</v>
      </c>
      <c r="L20" s="346"/>
      <c r="M20" s="341" t="s">
        <v>468</v>
      </c>
    </row>
    <row r="21" spans="1:13" ht="13.75" customHeight="1" x14ac:dyDescent="0.35">
      <c r="A21" s="357">
        <v>2014</v>
      </c>
      <c r="B21" s="338" t="s">
        <v>67</v>
      </c>
      <c r="C21" s="338" t="s">
        <v>27</v>
      </c>
      <c r="D21" s="351" t="s">
        <v>461</v>
      </c>
      <c r="E21" s="305" t="s">
        <v>43</v>
      </c>
      <c r="F21" s="347" t="s">
        <v>456</v>
      </c>
      <c r="G21" s="308">
        <v>535000</v>
      </c>
      <c r="H21" s="308">
        <v>65000</v>
      </c>
      <c r="I21" s="316">
        <f t="shared" si="3"/>
        <v>600000</v>
      </c>
      <c r="J21" s="339">
        <v>44995</v>
      </c>
      <c r="K21" s="347" t="s">
        <v>445</v>
      </c>
      <c r="L21" s="346"/>
      <c r="M21" s="341" t="s">
        <v>468</v>
      </c>
    </row>
    <row r="22" spans="1:13" ht="13.75" customHeight="1" x14ac:dyDescent="0.35">
      <c r="A22" s="357">
        <v>2016</v>
      </c>
      <c r="B22" s="338" t="s">
        <v>67</v>
      </c>
      <c r="C22" s="338" t="s">
        <v>27</v>
      </c>
      <c r="D22" s="351" t="s">
        <v>462</v>
      </c>
      <c r="E22" s="305" t="s">
        <v>60</v>
      </c>
      <c r="F22" s="347" t="s">
        <v>457</v>
      </c>
      <c r="G22" s="308">
        <v>695000</v>
      </c>
      <c r="H22" s="308">
        <v>65000</v>
      </c>
      <c r="I22" s="316">
        <f t="shared" si="3"/>
        <v>760000</v>
      </c>
      <c r="J22" s="339">
        <v>44995</v>
      </c>
      <c r="K22" s="347" t="s">
        <v>445</v>
      </c>
      <c r="L22" s="346"/>
      <c r="M22" s="341" t="s">
        <v>468</v>
      </c>
    </row>
    <row r="23" spans="1:13" s="319" customFormat="1" ht="13.75" customHeight="1" x14ac:dyDescent="0.35">
      <c r="A23" s="357">
        <v>2018</v>
      </c>
      <c r="B23" s="338" t="s">
        <v>67</v>
      </c>
      <c r="C23" s="338" t="s">
        <v>27</v>
      </c>
      <c r="D23" s="351" t="s">
        <v>463</v>
      </c>
      <c r="E23" s="305" t="s">
        <v>60</v>
      </c>
      <c r="F23" s="347" t="s">
        <v>458</v>
      </c>
      <c r="G23" s="320">
        <v>712500</v>
      </c>
      <c r="H23" s="308">
        <v>65000</v>
      </c>
      <c r="I23" s="348">
        <f t="shared" si="3"/>
        <v>777500</v>
      </c>
      <c r="J23" s="339">
        <v>44998</v>
      </c>
      <c r="K23" s="347" t="s">
        <v>330</v>
      </c>
      <c r="L23" s="346"/>
      <c r="M23" s="341" t="s">
        <v>468</v>
      </c>
    </row>
    <row r="24" spans="1:13" s="319" customFormat="1" ht="13.75" customHeight="1" x14ac:dyDescent="0.35">
      <c r="A24" s="357">
        <v>2012</v>
      </c>
      <c r="B24" s="338" t="s">
        <v>67</v>
      </c>
      <c r="C24" s="338" t="s">
        <v>27</v>
      </c>
      <c r="D24" s="351" t="s">
        <v>464</v>
      </c>
      <c r="E24" s="305" t="s">
        <v>60</v>
      </c>
      <c r="F24" s="347" t="s">
        <v>459</v>
      </c>
      <c r="G24" s="320">
        <v>492000</v>
      </c>
      <c r="H24" s="320">
        <v>55000</v>
      </c>
      <c r="I24" s="348">
        <f t="shared" si="3"/>
        <v>547000</v>
      </c>
      <c r="J24" s="339">
        <v>44998</v>
      </c>
      <c r="K24" s="347" t="s">
        <v>330</v>
      </c>
      <c r="L24" s="346"/>
      <c r="M24" s="358" t="s">
        <v>470</v>
      </c>
    </row>
    <row r="25" spans="1:13" s="319" customFormat="1" ht="13.75" customHeight="1" x14ac:dyDescent="0.35">
      <c r="A25" s="359">
        <v>2014</v>
      </c>
      <c r="B25" s="338" t="s">
        <v>67</v>
      </c>
      <c r="C25" s="338" t="s">
        <v>27</v>
      </c>
      <c r="D25" s="351" t="s">
        <v>511</v>
      </c>
      <c r="E25" s="305" t="s">
        <v>60</v>
      </c>
      <c r="F25" s="349" t="s">
        <v>517</v>
      </c>
      <c r="G25" s="350">
        <v>462800</v>
      </c>
      <c r="H25" s="350">
        <v>55000</v>
      </c>
      <c r="I25" s="348">
        <f t="shared" si="3"/>
        <v>517800</v>
      </c>
      <c r="J25" s="339">
        <v>44999</v>
      </c>
      <c r="K25" s="347" t="s">
        <v>40</v>
      </c>
      <c r="L25" s="346"/>
      <c r="M25" s="341" t="s">
        <v>468</v>
      </c>
    </row>
    <row r="26" spans="1:13" s="319" customFormat="1" ht="13.75" customHeight="1" x14ac:dyDescent="0.35">
      <c r="A26" s="359">
        <v>2018</v>
      </c>
      <c r="B26" s="338" t="s">
        <v>67</v>
      </c>
      <c r="C26" s="338" t="s">
        <v>27</v>
      </c>
      <c r="D26" s="351" t="s">
        <v>512</v>
      </c>
      <c r="E26" s="305" t="s">
        <v>60</v>
      </c>
      <c r="F26" s="349" t="s">
        <v>518</v>
      </c>
      <c r="G26" s="350">
        <v>734000</v>
      </c>
      <c r="H26" s="350">
        <v>65000</v>
      </c>
      <c r="I26" s="348">
        <f t="shared" si="3"/>
        <v>799000</v>
      </c>
      <c r="J26" s="339">
        <v>44999</v>
      </c>
      <c r="K26" s="347" t="s">
        <v>39</v>
      </c>
      <c r="L26" s="346">
        <v>4000</v>
      </c>
      <c r="M26" s="341" t="s">
        <v>468</v>
      </c>
    </row>
    <row r="27" spans="1:13" s="319" customFormat="1" ht="13.75" customHeight="1" x14ac:dyDescent="0.35">
      <c r="A27" s="359">
        <v>2019</v>
      </c>
      <c r="B27" s="338" t="s">
        <v>67</v>
      </c>
      <c r="C27" s="338" t="s">
        <v>27</v>
      </c>
      <c r="D27" s="351" t="s">
        <v>513</v>
      </c>
      <c r="E27" s="305" t="s">
        <v>439</v>
      </c>
      <c r="F27" s="349" t="s">
        <v>519</v>
      </c>
      <c r="G27" s="350">
        <v>1034000</v>
      </c>
      <c r="H27" s="350">
        <v>65000</v>
      </c>
      <c r="I27" s="348">
        <f t="shared" si="3"/>
        <v>1099000</v>
      </c>
      <c r="J27" s="339">
        <v>44999</v>
      </c>
      <c r="K27" s="347" t="s">
        <v>39</v>
      </c>
      <c r="L27" s="346">
        <v>4000</v>
      </c>
      <c r="M27" s="341" t="s">
        <v>468</v>
      </c>
    </row>
    <row r="28" spans="1:13" s="319" customFormat="1" ht="13.75" customHeight="1" x14ac:dyDescent="0.35">
      <c r="A28" s="359">
        <v>2020</v>
      </c>
      <c r="B28" s="338" t="s">
        <v>67</v>
      </c>
      <c r="C28" s="338" t="s">
        <v>32</v>
      </c>
      <c r="D28" s="351" t="s">
        <v>514</v>
      </c>
      <c r="E28" s="305" t="s">
        <v>142</v>
      </c>
      <c r="F28" s="349" t="s">
        <v>520</v>
      </c>
      <c r="G28" s="350">
        <v>1942000</v>
      </c>
      <c r="H28" s="350">
        <v>75000</v>
      </c>
      <c r="I28" s="348">
        <f t="shared" si="3"/>
        <v>2017000</v>
      </c>
      <c r="J28" s="339">
        <v>44999</v>
      </c>
      <c r="K28" s="347" t="s">
        <v>39</v>
      </c>
      <c r="L28" s="346"/>
      <c r="M28" s="341" t="s">
        <v>468</v>
      </c>
    </row>
    <row r="29" spans="1:13" s="319" customFormat="1" ht="13.75" customHeight="1" x14ac:dyDescent="0.35">
      <c r="A29" s="359">
        <v>2020</v>
      </c>
      <c r="B29" s="338" t="s">
        <v>67</v>
      </c>
      <c r="C29" s="338" t="s">
        <v>391</v>
      </c>
      <c r="D29" s="351" t="s">
        <v>515</v>
      </c>
      <c r="E29" s="305" t="s">
        <v>433</v>
      </c>
      <c r="F29" s="349" t="s">
        <v>521</v>
      </c>
      <c r="G29" s="350">
        <v>2863800</v>
      </c>
      <c r="H29" s="350">
        <v>75000</v>
      </c>
      <c r="I29" s="348">
        <f t="shared" si="3"/>
        <v>2938800</v>
      </c>
      <c r="J29" s="339">
        <v>44999</v>
      </c>
      <c r="K29" s="347" t="s">
        <v>40</v>
      </c>
      <c r="L29" s="346"/>
      <c r="M29" s="341" t="s">
        <v>468</v>
      </c>
    </row>
    <row r="30" spans="1:13" s="319" customFormat="1" ht="13.75" customHeight="1" x14ac:dyDescent="0.35">
      <c r="A30" s="359">
        <v>2016</v>
      </c>
      <c r="B30" s="338" t="s">
        <v>67</v>
      </c>
      <c r="C30" s="338" t="s">
        <v>27</v>
      </c>
      <c r="D30" s="351" t="s">
        <v>516</v>
      </c>
      <c r="E30" s="305" t="s">
        <v>60</v>
      </c>
      <c r="F30" s="349" t="s">
        <v>522</v>
      </c>
      <c r="G30" s="350">
        <v>718800</v>
      </c>
      <c r="H30" s="350">
        <v>65000</v>
      </c>
      <c r="I30" s="348">
        <f t="shared" si="3"/>
        <v>783800</v>
      </c>
      <c r="J30" s="339">
        <v>44999</v>
      </c>
      <c r="K30" s="347" t="s">
        <v>40</v>
      </c>
      <c r="L30" s="346"/>
      <c r="M30" s="341" t="s">
        <v>468</v>
      </c>
    </row>
    <row r="31" spans="1:13" s="319" customFormat="1" ht="13.75" customHeight="1" x14ac:dyDescent="0.35">
      <c r="A31" s="359">
        <v>2013</v>
      </c>
      <c r="B31" s="338" t="s">
        <v>67</v>
      </c>
      <c r="C31" s="338" t="s">
        <v>27</v>
      </c>
      <c r="D31" s="351" t="s">
        <v>531</v>
      </c>
      <c r="E31" s="305" t="s">
        <v>309</v>
      </c>
      <c r="F31" s="349" t="s">
        <v>532</v>
      </c>
      <c r="G31" s="350">
        <v>608500</v>
      </c>
      <c r="H31" s="350">
        <v>65000</v>
      </c>
      <c r="I31" s="348">
        <f t="shared" si="3"/>
        <v>673500</v>
      </c>
      <c r="J31" s="339">
        <v>45002</v>
      </c>
      <c r="K31" s="347" t="s">
        <v>125</v>
      </c>
      <c r="L31" s="346"/>
      <c r="M31" s="341" t="s">
        <v>468</v>
      </c>
    </row>
    <row r="32" spans="1:13" s="319" customFormat="1" ht="13.75" customHeight="1" x14ac:dyDescent="0.35">
      <c r="A32" s="360"/>
      <c r="B32" s="352"/>
      <c r="C32" s="305"/>
      <c r="D32" s="351"/>
      <c r="E32" s="305"/>
      <c r="F32" s="351"/>
      <c r="G32" s="320"/>
      <c r="H32" s="320"/>
      <c r="I32" s="348">
        <f t="shared" si="3"/>
        <v>0</v>
      </c>
      <c r="J32" s="353"/>
      <c r="K32" s="351"/>
      <c r="L32" s="346"/>
      <c r="M32" s="358"/>
    </row>
    <row r="33" spans="1:13" s="301" customFormat="1" ht="13.75" customHeight="1" thickBot="1" x14ac:dyDescent="0.4">
      <c r="A33" s="362" t="s">
        <v>11</v>
      </c>
      <c r="B33" s="363"/>
      <c r="C33" s="363"/>
      <c r="D33" s="363"/>
      <c r="E33" s="363"/>
      <c r="F33" s="364">
        <f>COUNTA(F19:F32)</f>
        <v>13</v>
      </c>
      <c r="G33" s="364">
        <f>SUM(G19:G32)</f>
        <v>12427400</v>
      </c>
      <c r="H33" s="364">
        <f>SUM(H19:H32)</f>
        <v>845000</v>
      </c>
      <c r="I33" s="364">
        <f>SUM(I19:I32)</f>
        <v>13272400</v>
      </c>
      <c r="J33" s="365"/>
      <c r="K33" s="366"/>
      <c r="L33" s="367"/>
      <c r="M33" s="368"/>
    </row>
    <row r="34" spans="1:13" ht="13.75" customHeight="1" thickTop="1" thickBot="1" x14ac:dyDescent="0.4">
      <c r="G34" s="308"/>
      <c r="H34" s="308"/>
      <c r="I34" s="311"/>
      <c r="J34" s="299"/>
    </row>
    <row r="35" spans="1:13" s="322" customFormat="1" ht="13.75" customHeight="1" x14ac:dyDescent="0.35">
      <c r="A35" s="328" t="s">
        <v>473</v>
      </c>
      <c r="B35" s="329"/>
      <c r="C35" s="329"/>
      <c r="D35" s="329"/>
      <c r="E35" s="329"/>
      <c r="F35" s="329"/>
      <c r="G35" s="330"/>
      <c r="H35" s="355"/>
      <c r="I35" s="356"/>
      <c r="J35" s="331"/>
      <c r="K35" s="329"/>
      <c r="L35" s="332"/>
      <c r="M35" s="333"/>
    </row>
    <row r="36" spans="1:13" s="301" customFormat="1" ht="13.75" customHeight="1" x14ac:dyDescent="0.35">
      <c r="A36" s="334" t="s">
        <v>0</v>
      </c>
      <c r="B36" s="301" t="s">
        <v>66</v>
      </c>
      <c r="C36" s="301" t="s">
        <v>25</v>
      </c>
      <c r="D36" s="301" t="s">
        <v>44</v>
      </c>
      <c r="E36" s="301" t="s">
        <v>45</v>
      </c>
      <c r="F36" s="301" t="s">
        <v>1</v>
      </c>
      <c r="G36" s="302" t="s">
        <v>2</v>
      </c>
      <c r="H36" s="302" t="s">
        <v>3</v>
      </c>
      <c r="I36" s="303" t="s">
        <v>4</v>
      </c>
      <c r="J36" s="304" t="s">
        <v>5</v>
      </c>
      <c r="K36" s="301" t="s">
        <v>6</v>
      </c>
      <c r="L36" s="335" t="s">
        <v>328</v>
      </c>
      <c r="M36" s="336" t="s">
        <v>465</v>
      </c>
    </row>
    <row r="37" spans="1:13" ht="13.75" customHeight="1" x14ac:dyDescent="0.3">
      <c r="A37" s="361">
        <v>2016</v>
      </c>
      <c r="B37" s="338" t="s">
        <v>67</v>
      </c>
      <c r="C37" s="338" t="s">
        <v>27</v>
      </c>
      <c r="D37" s="338" t="s">
        <v>441</v>
      </c>
      <c r="E37" s="193" t="s">
        <v>309</v>
      </c>
      <c r="F37" s="338" t="s">
        <v>442</v>
      </c>
      <c r="G37" s="310">
        <v>825000</v>
      </c>
      <c r="H37" s="310">
        <v>65000</v>
      </c>
      <c r="I37" s="316">
        <f t="shared" ref="I37:I39" si="4">G37+H37</f>
        <v>890000</v>
      </c>
      <c r="J37" s="339">
        <v>44988</v>
      </c>
      <c r="K37" s="338" t="s">
        <v>445</v>
      </c>
      <c r="L37" s="354">
        <v>5000</v>
      </c>
      <c r="M37" s="341" t="s">
        <v>468</v>
      </c>
    </row>
    <row r="38" spans="1:13" ht="13.75" customHeight="1" x14ac:dyDescent="0.3">
      <c r="A38" s="361">
        <v>2018</v>
      </c>
      <c r="B38" s="338" t="s">
        <v>67</v>
      </c>
      <c r="C38" s="338" t="s">
        <v>27</v>
      </c>
      <c r="D38" s="338" t="s">
        <v>533</v>
      </c>
      <c r="E38" s="193" t="s">
        <v>43</v>
      </c>
      <c r="F38" s="338" t="s">
        <v>443</v>
      </c>
      <c r="G38" s="310">
        <v>1330000</v>
      </c>
      <c r="H38" s="310">
        <v>65000</v>
      </c>
      <c r="I38" s="316">
        <f t="shared" si="4"/>
        <v>1395000</v>
      </c>
      <c r="J38" s="339">
        <v>44989</v>
      </c>
      <c r="K38" s="338" t="s">
        <v>81</v>
      </c>
      <c r="L38" s="310"/>
      <c r="M38" s="341" t="s">
        <v>470</v>
      </c>
    </row>
    <row r="39" spans="1:13" ht="13.75" customHeight="1" x14ac:dyDescent="0.3">
      <c r="A39" s="361">
        <v>2018</v>
      </c>
      <c r="B39" s="338" t="s">
        <v>67</v>
      </c>
      <c r="C39" s="338" t="s">
        <v>27</v>
      </c>
      <c r="D39" s="338" t="s">
        <v>534</v>
      </c>
      <c r="E39" s="193" t="s">
        <v>60</v>
      </c>
      <c r="F39" s="338" t="s">
        <v>444</v>
      </c>
      <c r="G39" s="310">
        <v>892000</v>
      </c>
      <c r="H39" s="310">
        <v>65000</v>
      </c>
      <c r="I39" s="316">
        <f t="shared" si="4"/>
        <v>957000</v>
      </c>
      <c r="J39" s="339">
        <v>44989</v>
      </c>
      <c r="K39" s="338" t="s">
        <v>80</v>
      </c>
      <c r="L39" s="310"/>
      <c r="M39" s="341" t="s">
        <v>468</v>
      </c>
    </row>
    <row r="40" spans="1:13" ht="13.75" customHeight="1" x14ac:dyDescent="0.35">
      <c r="A40" s="342"/>
      <c r="G40" s="308"/>
      <c r="H40" s="308"/>
      <c r="I40" s="311"/>
      <c r="J40" s="299"/>
      <c r="L40" s="345"/>
      <c r="M40" s="341"/>
    </row>
    <row r="41" spans="1:13" s="301" customFormat="1" ht="13.75" customHeight="1" thickBot="1" x14ac:dyDescent="0.4">
      <c r="A41" s="362" t="s">
        <v>11</v>
      </c>
      <c r="B41" s="363"/>
      <c r="C41" s="363"/>
      <c r="D41" s="363"/>
      <c r="E41" s="363"/>
      <c r="F41" s="364">
        <f>COUNTA(F37:F40)</f>
        <v>3</v>
      </c>
      <c r="G41" s="364">
        <f>SUM(G37:G40)</f>
        <v>3047000</v>
      </c>
      <c r="H41" s="364">
        <f>SUM(H37:H40)</f>
        <v>195000</v>
      </c>
      <c r="I41" s="364">
        <f>SUM(I37:I40)</f>
        <v>3242000</v>
      </c>
      <c r="J41" s="365"/>
      <c r="K41" s="366"/>
      <c r="L41" s="367"/>
      <c r="M41" s="368"/>
    </row>
    <row r="42" spans="1:13" ht="13.75" customHeight="1" thickTop="1" x14ac:dyDescent="0.35">
      <c r="H42" s="298"/>
      <c r="J42" s="299"/>
    </row>
    <row r="43" spans="1:13" s="239" customFormat="1" ht="13.75" customHeight="1" x14ac:dyDescent="0.35">
      <c r="A43" s="233"/>
      <c r="B43" s="234" t="s">
        <v>47</v>
      </c>
      <c r="C43" s="234"/>
      <c r="D43" s="234"/>
      <c r="E43" s="234"/>
      <c r="F43" s="235">
        <f>SUM(F41,F33,F8)</f>
        <v>19</v>
      </c>
      <c r="G43" s="236">
        <f>G8+G15+G33+G41</f>
        <v>19339400</v>
      </c>
      <c r="H43" s="236">
        <f>H8+H15+H33+H41</f>
        <v>1245000</v>
      </c>
      <c r="I43" s="236">
        <f>I8+I15+I33+I41</f>
        <v>20584400</v>
      </c>
      <c r="J43" s="237"/>
      <c r="K43" s="233"/>
      <c r="L43" s="238"/>
      <c r="M43" s="233"/>
    </row>
    <row r="44" spans="1:13" ht="12" customHeight="1" x14ac:dyDescent="0.35">
      <c r="A44" s="191"/>
      <c r="H44" s="298"/>
      <c r="J44" s="299"/>
    </row>
    <row r="45" spans="1:13" ht="12" customHeight="1" x14ac:dyDescent="0.35">
      <c r="A45" s="192" t="s">
        <v>321</v>
      </c>
      <c r="H45" s="298"/>
      <c r="J45" s="299"/>
    </row>
    <row r="46" spans="1:13" s="301" customFormat="1" ht="13.75" customHeight="1" x14ac:dyDescent="0.35">
      <c r="A46" s="301" t="s">
        <v>0</v>
      </c>
      <c r="B46" s="301" t="s">
        <v>66</v>
      </c>
      <c r="C46" s="301" t="s">
        <v>25</v>
      </c>
      <c r="D46" s="301" t="s">
        <v>44</v>
      </c>
      <c r="E46" s="301" t="s">
        <v>45</v>
      </c>
      <c r="F46" s="301" t="s">
        <v>1</v>
      </c>
      <c r="G46" s="302" t="s">
        <v>2</v>
      </c>
      <c r="H46" s="302" t="s">
        <v>3</v>
      </c>
      <c r="I46" s="303" t="s">
        <v>4</v>
      </c>
      <c r="J46" s="304" t="s">
        <v>5</v>
      </c>
      <c r="K46" s="301" t="s">
        <v>6</v>
      </c>
      <c r="L46" s="370" t="s">
        <v>16</v>
      </c>
      <c r="M46" s="301" t="s">
        <v>465</v>
      </c>
    </row>
    <row r="47" spans="1:13" ht="13.75" customHeight="1" x14ac:dyDescent="0.35">
      <c r="A47" s="359">
        <v>2014</v>
      </c>
      <c r="B47" s="338" t="s">
        <v>67</v>
      </c>
      <c r="C47" s="338" t="s">
        <v>27</v>
      </c>
      <c r="D47" s="349" t="s">
        <v>526</v>
      </c>
      <c r="E47" s="20"/>
      <c r="F47" s="349" t="s">
        <v>527</v>
      </c>
      <c r="G47" s="350"/>
      <c r="H47" s="350"/>
      <c r="I47" s="348"/>
      <c r="J47" s="339">
        <v>45000</v>
      </c>
      <c r="K47" s="347" t="s">
        <v>528</v>
      </c>
      <c r="L47" s="347" t="s">
        <v>450</v>
      </c>
      <c r="M47" s="297" t="s">
        <v>535</v>
      </c>
    </row>
    <row r="48" spans="1:13" ht="12" customHeight="1" x14ac:dyDescent="0.35">
      <c r="H48" s="298"/>
      <c r="J48" s="299"/>
    </row>
    <row r="49" spans="1:10" ht="13.75" customHeight="1" x14ac:dyDescent="0.35">
      <c r="G49" s="308"/>
      <c r="H49" s="308"/>
      <c r="I49" s="311"/>
      <c r="J49" s="299"/>
    </row>
    <row r="50" spans="1:10" ht="13.75" customHeight="1" x14ac:dyDescent="0.35">
      <c r="G50" s="313"/>
      <c r="H50" s="313"/>
      <c r="I50" s="313"/>
      <c r="J50" s="299"/>
    </row>
    <row r="51" spans="1:10" ht="13.75" customHeight="1" x14ac:dyDescent="0.35">
      <c r="A51" s="321"/>
      <c r="B51" s="321"/>
      <c r="C51" s="321"/>
      <c r="H51" s="298"/>
    </row>
    <row r="52" spans="1:10" s="321" customFormat="1" ht="14.4" customHeight="1" x14ac:dyDescent="0.35">
      <c r="A52" s="13" t="s">
        <v>24</v>
      </c>
      <c r="B52" s="13"/>
      <c r="C52" s="13"/>
    </row>
    <row r="53" spans="1:10" s="321" customFormat="1" ht="14.5" x14ac:dyDescent="0.35">
      <c r="A53" s="13" t="s">
        <v>25</v>
      </c>
      <c r="B53" s="13" t="s">
        <v>26</v>
      </c>
      <c r="C53" s="13" t="s">
        <v>10</v>
      </c>
    </row>
    <row r="54" spans="1:10" s="321" customFormat="1" ht="14.5" x14ac:dyDescent="0.35">
      <c r="A54" s="13" t="s">
        <v>325</v>
      </c>
      <c r="B54" s="13" t="s">
        <v>28</v>
      </c>
      <c r="C54" s="13">
        <v>15</v>
      </c>
    </row>
    <row r="55" spans="1:10" s="321" customFormat="1" ht="14.5" x14ac:dyDescent="0.35">
      <c r="A55" s="13" t="s">
        <v>313</v>
      </c>
      <c r="B55" s="13" t="s">
        <v>156</v>
      </c>
      <c r="C55" s="13">
        <v>1</v>
      </c>
    </row>
    <row r="56" spans="1:10" s="321" customFormat="1" ht="14.5" x14ac:dyDescent="0.35">
      <c r="A56" s="13" t="s">
        <v>523</v>
      </c>
      <c r="B56" s="13" t="s">
        <v>86</v>
      </c>
      <c r="C56" s="13">
        <v>1</v>
      </c>
    </row>
    <row r="57" spans="1:10" s="321" customFormat="1" ht="14.5" x14ac:dyDescent="0.35">
      <c r="A57" s="13" t="s">
        <v>395</v>
      </c>
      <c r="B57" s="13" t="s">
        <v>396</v>
      </c>
      <c r="C57" s="13">
        <v>1</v>
      </c>
      <c r="E57" s="305"/>
      <c r="F57" s="305"/>
    </row>
    <row r="58" spans="1:10" s="321" customFormat="1" ht="14.5" x14ac:dyDescent="0.35">
      <c r="A58" s="13" t="s">
        <v>422</v>
      </c>
      <c r="B58" s="13" t="s">
        <v>203</v>
      </c>
      <c r="C58" s="13">
        <v>1</v>
      </c>
      <c r="E58" s="305"/>
      <c r="F58" s="305"/>
    </row>
    <row r="59" spans="1:10" s="321" customFormat="1" ht="15" thickBot="1" x14ac:dyDescent="0.4">
      <c r="A59" s="201" t="s">
        <v>29</v>
      </c>
      <c r="B59" s="201"/>
      <c r="C59" s="201">
        <v>19</v>
      </c>
      <c r="E59" s="305"/>
      <c r="F59" s="305"/>
    </row>
    <row r="60" spans="1:10" s="321" customFormat="1" ht="15" thickTop="1" x14ac:dyDescent="0.35">
      <c r="A60"/>
      <c r="B60"/>
      <c r="C60"/>
      <c r="E60" s="305"/>
      <c r="F60" s="305"/>
    </row>
    <row r="61" spans="1:10" s="321" customFormat="1" ht="14.5" x14ac:dyDescent="0.35">
      <c r="A61"/>
      <c r="B61"/>
      <c r="C61"/>
      <c r="E61" s="305"/>
      <c r="F61" s="305"/>
    </row>
    <row r="62" spans="1:10" s="321" customFormat="1" ht="14.5" x14ac:dyDescent="0.35">
      <c r="A62"/>
      <c r="B62"/>
      <c r="C62"/>
      <c r="E62" s="305"/>
      <c r="F62" s="305"/>
    </row>
    <row r="63" spans="1:10" s="321" customFormat="1" ht="14.5" x14ac:dyDescent="0.35">
      <c r="A63"/>
      <c r="B63"/>
      <c r="C63"/>
      <c r="E63" s="305"/>
      <c r="F63" s="305"/>
    </row>
    <row r="64" spans="1:10" s="321" customFormat="1" ht="14.5" x14ac:dyDescent="0.35">
      <c r="A64"/>
      <c r="B64"/>
      <c r="C64"/>
      <c r="E64" s="305"/>
      <c r="F64" s="305"/>
    </row>
    <row r="65" spans="1:6" s="321" customFormat="1" ht="14.5" x14ac:dyDescent="0.35">
      <c r="A65"/>
      <c r="B65"/>
      <c r="C65"/>
      <c r="E65" s="305"/>
      <c r="F65" s="305"/>
    </row>
    <row r="66" spans="1:6" s="321" customFormat="1" ht="14.5" x14ac:dyDescent="0.35">
      <c r="A66"/>
      <c r="B66"/>
      <c r="C66"/>
      <c r="E66" s="305"/>
      <c r="F66" s="305"/>
    </row>
    <row r="67" spans="1:6" s="321" customFormat="1" ht="15" thickBot="1" x14ac:dyDescent="0.4">
      <c r="A67"/>
      <c r="B67"/>
      <c r="C67"/>
      <c r="E67" s="305"/>
      <c r="F67" s="305"/>
    </row>
  </sheetData>
  <conditionalFormatting sqref="A42">
    <cfRule type="duplicateValues" dxfId="130" priority="3"/>
  </conditionalFormatting>
  <conditionalFormatting sqref="A44:A45 A48">
    <cfRule type="duplicateValues" dxfId="129" priority="2"/>
  </conditionalFormatting>
  <conditionalFormatting sqref="F2">
    <cfRule type="duplicateValues" dxfId="128" priority="4"/>
  </conditionalFormatting>
  <conditionalFormatting sqref="F11">
    <cfRule type="duplicateValues" dxfId="127" priority="5"/>
  </conditionalFormatting>
  <conditionalFormatting sqref="F18">
    <cfRule type="duplicateValues" dxfId="126" priority="6"/>
  </conditionalFormatting>
  <conditionalFormatting sqref="F36">
    <cfRule type="duplicateValues" dxfId="125" priority="7"/>
  </conditionalFormatting>
  <conditionalFormatting sqref="F46">
    <cfRule type="duplicateValues" dxfId="124" priority="1"/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2"/>
  <sheetViews>
    <sheetView topLeftCell="A13" zoomScale="80" zoomScaleNormal="80" workbookViewId="0">
      <selection activeCell="D13" sqref="D13"/>
    </sheetView>
  </sheetViews>
  <sheetFormatPr defaultColWidth="8.81640625" defaultRowHeight="13.75" customHeight="1" x14ac:dyDescent="0.35"/>
  <cols>
    <col min="1" max="1" width="13.54296875" style="17" bestFit="1" customWidth="1"/>
    <col min="2" max="2" width="14.453125" style="17" customWidth="1"/>
    <col min="3" max="3" width="14.54296875" style="17" bestFit="1" customWidth="1"/>
    <col min="4" max="4" width="14.81640625" style="17" customWidth="1"/>
    <col min="5" max="5" width="16.54296875" style="17" customWidth="1"/>
    <col min="6" max="6" width="14.453125" style="17" customWidth="1"/>
    <col min="7" max="7" width="13.81640625" style="17" customWidth="1"/>
    <col min="8" max="8" width="14.1796875" style="17" customWidth="1"/>
    <col min="9" max="9" width="15.54296875" style="17" customWidth="1"/>
    <col min="10" max="10" width="20.1796875" style="17" customWidth="1"/>
    <col min="11" max="11" width="23.1796875" style="17" customWidth="1"/>
    <col min="12" max="12" width="25.54296875" style="108" bestFit="1" customWidth="1"/>
    <col min="13" max="13" width="13.453125" style="17" customWidth="1"/>
    <col min="14" max="16384" width="8.81640625" style="17"/>
  </cols>
  <sheetData>
    <row r="1" spans="1:13" ht="13.75" customHeight="1" x14ac:dyDescent="0.35">
      <c r="A1" s="194" t="s">
        <v>471</v>
      </c>
      <c r="G1" s="48"/>
      <c r="H1" s="48"/>
      <c r="J1" s="49"/>
    </row>
    <row r="2" spans="1:13" s="50" customFormat="1" ht="13.75" customHeight="1" x14ac:dyDescent="0.35">
      <c r="A2" s="50" t="s">
        <v>0</v>
      </c>
      <c r="B2" s="50" t="s">
        <v>66</v>
      </c>
      <c r="C2" s="50" t="s">
        <v>25</v>
      </c>
      <c r="D2" s="50" t="s">
        <v>44</v>
      </c>
      <c r="E2" s="50" t="s">
        <v>45</v>
      </c>
      <c r="F2" s="50" t="s">
        <v>1</v>
      </c>
      <c r="G2" s="150" t="s">
        <v>2</v>
      </c>
      <c r="H2" s="150" t="s">
        <v>3</v>
      </c>
      <c r="I2" s="151" t="s">
        <v>4</v>
      </c>
      <c r="J2" s="86" t="s">
        <v>5</v>
      </c>
      <c r="K2" s="50" t="s">
        <v>6</v>
      </c>
      <c r="L2" s="204" t="s">
        <v>328</v>
      </c>
      <c r="M2" s="50" t="s">
        <v>466</v>
      </c>
    </row>
    <row r="3" spans="1:13" ht="13" x14ac:dyDescent="0.3">
      <c r="A3" s="193">
        <v>2016</v>
      </c>
      <c r="B3" s="170" t="s">
        <v>67</v>
      </c>
      <c r="C3" s="20" t="s">
        <v>27</v>
      </c>
      <c r="D3" s="193" t="s">
        <v>397</v>
      </c>
      <c r="E3" s="193" t="s">
        <v>43</v>
      </c>
      <c r="F3" s="193" t="s">
        <v>398</v>
      </c>
      <c r="G3" s="225">
        <v>816500</v>
      </c>
      <c r="H3" s="51">
        <v>65000</v>
      </c>
      <c r="I3" s="153">
        <f t="shared" ref="I3" si="0">G3+H3</f>
        <v>881500</v>
      </c>
      <c r="J3" s="210">
        <v>44970</v>
      </c>
      <c r="K3" s="200" t="s">
        <v>192</v>
      </c>
      <c r="L3" s="205"/>
      <c r="M3" s="17" t="s">
        <v>468</v>
      </c>
    </row>
    <row r="4" spans="1:13" ht="14.4" customHeight="1" x14ac:dyDescent="0.3">
      <c r="A4" s="17">
        <v>2018</v>
      </c>
      <c r="B4" s="170" t="s">
        <v>67</v>
      </c>
      <c r="C4" s="20" t="s">
        <v>27</v>
      </c>
      <c r="D4" s="193" t="s">
        <v>402</v>
      </c>
      <c r="E4" s="193" t="s">
        <v>60</v>
      </c>
      <c r="F4" s="193" t="s">
        <v>401</v>
      </c>
      <c r="G4" s="156">
        <v>867000</v>
      </c>
      <c r="H4" s="51">
        <v>65000</v>
      </c>
      <c r="I4" s="199">
        <f>G4+H4</f>
        <v>932000</v>
      </c>
      <c r="J4" s="210">
        <v>44971</v>
      </c>
      <c r="K4" s="17" t="s">
        <v>40</v>
      </c>
      <c r="L4" s="48"/>
      <c r="M4" s="17" t="s">
        <v>468</v>
      </c>
    </row>
    <row r="5" spans="1:13" ht="14.4" customHeight="1" x14ac:dyDescent="0.3">
      <c r="A5" s="17">
        <v>2017</v>
      </c>
      <c r="B5" s="170" t="s">
        <v>67</v>
      </c>
      <c r="C5" s="193" t="s">
        <v>30</v>
      </c>
      <c r="D5" s="44" t="s">
        <v>408</v>
      </c>
      <c r="E5" s="193" t="s">
        <v>42</v>
      </c>
      <c r="F5" s="193" t="s">
        <v>406</v>
      </c>
      <c r="G5" s="156">
        <v>1538000</v>
      </c>
      <c r="H5" s="51">
        <v>75000</v>
      </c>
      <c r="I5" s="199">
        <f>G5+H5</f>
        <v>1613000</v>
      </c>
      <c r="J5" s="210">
        <v>44973</v>
      </c>
      <c r="K5" s="17" t="s">
        <v>63</v>
      </c>
      <c r="L5" s="48"/>
      <c r="M5" s="17" t="s">
        <v>468</v>
      </c>
    </row>
    <row r="6" spans="1:13" ht="14.4" customHeight="1" x14ac:dyDescent="0.3">
      <c r="A6" s="17">
        <v>2018</v>
      </c>
      <c r="B6" s="170" t="s">
        <v>67</v>
      </c>
      <c r="C6" s="20" t="s">
        <v>27</v>
      </c>
      <c r="D6" s="44" t="s">
        <v>409</v>
      </c>
      <c r="E6" s="193" t="s">
        <v>60</v>
      </c>
      <c r="F6" s="193" t="s">
        <v>407</v>
      </c>
      <c r="G6" s="156">
        <v>833000</v>
      </c>
      <c r="H6" s="51">
        <v>65000</v>
      </c>
      <c r="I6" s="199">
        <f>G6+H6</f>
        <v>898000</v>
      </c>
      <c r="J6" s="210">
        <v>44973</v>
      </c>
      <c r="K6" s="17" t="s">
        <v>63</v>
      </c>
      <c r="L6" s="48"/>
      <c r="M6" s="17" t="s">
        <v>468</v>
      </c>
    </row>
    <row r="7" spans="1:13" ht="13.75" customHeight="1" x14ac:dyDescent="0.35">
      <c r="G7" s="156"/>
      <c r="H7" s="156"/>
      <c r="I7" s="196">
        <f>G7+H7</f>
        <v>0</v>
      </c>
      <c r="J7" s="49"/>
    </row>
    <row r="8" spans="1:13" s="50" customFormat="1" ht="13.75" customHeight="1" x14ac:dyDescent="0.35">
      <c r="A8" s="240" t="s">
        <v>11</v>
      </c>
      <c r="B8" s="241"/>
      <c r="C8" s="241"/>
      <c r="D8" s="241"/>
      <c r="E8" s="241"/>
      <c r="F8" s="242">
        <f>COUNTA(F3:F7)</f>
        <v>4</v>
      </c>
      <c r="G8" s="242">
        <f>SUM(G3:G7)</f>
        <v>4054500</v>
      </c>
      <c r="H8" s="242">
        <f>SUM(H3:H7)</f>
        <v>270000</v>
      </c>
      <c r="I8" s="242">
        <f t="shared" ref="I8" si="1">SUM(I3:I7)</f>
        <v>4324500</v>
      </c>
      <c r="J8" s="243"/>
      <c r="K8" s="240"/>
      <c r="L8" s="244"/>
      <c r="M8" s="245"/>
    </row>
    <row r="9" spans="1:13" ht="13.75" customHeight="1" x14ac:dyDescent="0.35">
      <c r="B9" s="162"/>
      <c r="C9" s="162"/>
      <c r="D9" s="162"/>
      <c r="E9" s="162"/>
      <c r="F9" s="162"/>
      <c r="G9" s="163"/>
      <c r="H9" s="163"/>
      <c r="I9" s="157"/>
      <c r="J9" s="164"/>
    </row>
    <row r="10" spans="1:13" ht="13.75" customHeight="1" x14ac:dyDescent="0.35">
      <c r="A10" s="194" t="s">
        <v>472</v>
      </c>
      <c r="G10" s="48"/>
      <c r="H10" s="165"/>
      <c r="I10" s="166"/>
      <c r="J10" s="49"/>
    </row>
    <row r="11" spans="1:13" s="50" customFormat="1" ht="13.75" customHeight="1" x14ac:dyDescent="0.35">
      <c r="A11" s="50" t="s">
        <v>0</v>
      </c>
      <c r="B11" s="50" t="s">
        <v>66</v>
      </c>
      <c r="C11" s="50" t="s">
        <v>25</v>
      </c>
      <c r="D11" s="50" t="s">
        <v>44</v>
      </c>
      <c r="E11" s="50" t="s">
        <v>45</v>
      </c>
      <c r="F11" s="50" t="s">
        <v>1</v>
      </c>
      <c r="G11" s="150" t="s">
        <v>2</v>
      </c>
      <c r="H11" s="150" t="s">
        <v>3</v>
      </c>
      <c r="I11" s="151" t="s">
        <v>4</v>
      </c>
      <c r="J11" s="86" t="s">
        <v>5</v>
      </c>
      <c r="K11" s="50" t="s">
        <v>6</v>
      </c>
      <c r="L11" s="204" t="s">
        <v>328</v>
      </c>
    </row>
    <row r="12" spans="1:13" ht="13.75" customHeight="1" x14ac:dyDescent="0.35">
      <c r="G12" s="156"/>
      <c r="H12" s="156"/>
      <c r="I12" s="196">
        <f t="shared" ref="I12:I14" si="2">G12+H12</f>
        <v>0</v>
      </c>
      <c r="J12" s="49"/>
    </row>
    <row r="13" spans="1:13" ht="13.75" customHeight="1" x14ac:dyDescent="0.35">
      <c r="G13" s="156"/>
      <c r="H13" s="156"/>
      <c r="I13" s="196">
        <f t="shared" si="2"/>
        <v>0</v>
      </c>
      <c r="J13" s="49"/>
    </row>
    <row r="14" spans="1:13" ht="13.75" customHeight="1" x14ac:dyDescent="0.35">
      <c r="G14" s="156"/>
      <c r="H14" s="156"/>
      <c r="I14" s="196">
        <f t="shared" si="2"/>
        <v>0</v>
      </c>
      <c r="J14" s="49"/>
    </row>
    <row r="15" spans="1:13" s="50" customFormat="1" ht="13.75" customHeight="1" x14ac:dyDescent="0.35">
      <c r="A15" s="240" t="s">
        <v>11</v>
      </c>
      <c r="B15" s="241"/>
      <c r="C15" s="241"/>
      <c r="D15" s="241"/>
      <c r="E15" s="241"/>
      <c r="F15" s="242">
        <f>COUNTA(F12:F14)</f>
        <v>0</v>
      </c>
      <c r="G15" s="246">
        <f>SUM(G12:G14)</f>
        <v>0</v>
      </c>
      <c r="H15" s="246">
        <f t="shared" ref="H15:I15" si="3">SUM(H12:H14)</f>
        <v>0</v>
      </c>
      <c r="I15" s="246">
        <f t="shared" si="3"/>
        <v>0</v>
      </c>
      <c r="J15" s="243"/>
      <c r="K15" s="240"/>
      <c r="L15" s="244"/>
      <c r="M15" s="245"/>
    </row>
    <row r="16" spans="1:13" ht="13.75" customHeight="1" x14ac:dyDescent="0.35">
      <c r="A16" s="167"/>
      <c r="B16" s="168"/>
      <c r="C16" s="168"/>
      <c r="D16" s="168"/>
      <c r="E16" s="168"/>
      <c r="F16" s="168"/>
      <c r="G16" s="169"/>
      <c r="H16" s="165"/>
      <c r="I16" s="52"/>
      <c r="J16" s="49"/>
      <c r="K16" s="170"/>
      <c r="L16" s="206"/>
    </row>
    <row r="17" spans="1:13" ht="13.75" customHeight="1" x14ac:dyDescent="0.35">
      <c r="A17" s="194" t="s">
        <v>22</v>
      </c>
      <c r="G17" s="48"/>
      <c r="H17" s="165"/>
      <c r="I17" s="166"/>
      <c r="J17" s="49"/>
    </row>
    <row r="18" spans="1:13" s="50" customFormat="1" ht="13.75" customHeight="1" x14ac:dyDescent="0.35">
      <c r="A18" s="50" t="s">
        <v>0</v>
      </c>
      <c r="B18" s="50" t="s">
        <v>66</v>
      </c>
      <c r="C18" s="50" t="s">
        <v>25</v>
      </c>
      <c r="D18" s="50" t="s">
        <v>44</v>
      </c>
      <c r="E18" s="50" t="s">
        <v>45</v>
      </c>
      <c r="F18" s="50" t="s">
        <v>1</v>
      </c>
      <c r="G18" s="150" t="s">
        <v>2</v>
      </c>
      <c r="H18" s="150" t="s">
        <v>3</v>
      </c>
      <c r="I18" s="151" t="s">
        <v>4</v>
      </c>
      <c r="J18" s="86" t="s">
        <v>5</v>
      </c>
      <c r="K18" s="50" t="s">
        <v>6</v>
      </c>
      <c r="L18" s="204" t="s">
        <v>328</v>
      </c>
      <c r="M18" s="50" t="s">
        <v>466</v>
      </c>
    </row>
    <row r="19" spans="1:13" ht="13.75" customHeight="1" x14ac:dyDescent="0.3">
      <c r="A19" s="193">
        <v>2017</v>
      </c>
      <c r="B19" s="170" t="s">
        <v>67</v>
      </c>
      <c r="C19" s="54" t="s">
        <v>30</v>
      </c>
      <c r="D19" s="193" t="s">
        <v>378</v>
      </c>
      <c r="E19" s="193" t="s">
        <v>42</v>
      </c>
      <c r="F19" s="193" t="s">
        <v>379</v>
      </c>
      <c r="G19" s="48">
        <v>1556500</v>
      </c>
      <c r="H19" s="156">
        <v>75000</v>
      </c>
      <c r="I19" s="153">
        <f t="shared" ref="I19:I33" si="4">G19+H19</f>
        <v>1631500</v>
      </c>
      <c r="J19" s="210">
        <v>44963</v>
      </c>
      <c r="K19" s="17" t="s">
        <v>192</v>
      </c>
      <c r="L19" s="207"/>
      <c r="M19" s="17" t="s">
        <v>468</v>
      </c>
    </row>
    <row r="20" spans="1:13" ht="13.75" customHeight="1" x14ac:dyDescent="0.3">
      <c r="A20" s="193">
        <v>2016</v>
      </c>
      <c r="B20" s="170" t="s">
        <v>67</v>
      </c>
      <c r="C20" s="20" t="s">
        <v>27</v>
      </c>
      <c r="D20" s="193" t="s">
        <v>384</v>
      </c>
      <c r="E20" s="193" t="s">
        <v>399</v>
      </c>
      <c r="F20" s="193" t="s">
        <v>387</v>
      </c>
      <c r="G20" s="48">
        <v>920000</v>
      </c>
      <c r="H20" s="156">
        <v>65000</v>
      </c>
      <c r="I20" s="153">
        <f t="shared" si="4"/>
        <v>985000</v>
      </c>
      <c r="J20" s="210">
        <v>44964</v>
      </c>
      <c r="K20" s="17" t="s">
        <v>39</v>
      </c>
      <c r="L20" s="213"/>
      <c r="M20" s="17" t="s">
        <v>470</v>
      </c>
    </row>
    <row r="21" spans="1:13" ht="13.75" customHeight="1" x14ac:dyDescent="0.3">
      <c r="A21" s="193">
        <v>2017</v>
      </c>
      <c r="B21" s="170" t="s">
        <v>67</v>
      </c>
      <c r="C21" s="20" t="s">
        <v>27</v>
      </c>
      <c r="D21" s="193" t="s">
        <v>385</v>
      </c>
      <c r="E21" s="193" t="s">
        <v>60</v>
      </c>
      <c r="F21" s="193" t="s">
        <v>388</v>
      </c>
      <c r="G21" s="48">
        <v>690000</v>
      </c>
      <c r="H21" s="156">
        <v>65000</v>
      </c>
      <c r="I21" s="153">
        <f t="shared" si="4"/>
        <v>755000</v>
      </c>
      <c r="J21" s="210">
        <v>44964</v>
      </c>
      <c r="K21" s="17" t="s">
        <v>39</v>
      </c>
      <c r="L21" s="213"/>
      <c r="M21" s="17" t="s">
        <v>470</v>
      </c>
    </row>
    <row r="22" spans="1:13" ht="13.75" customHeight="1" x14ac:dyDescent="0.3">
      <c r="A22" s="193">
        <v>2020</v>
      </c>
      <c r="B22" s="170" t="s">
        <v>67</v>
      </c>
      <c r="C22" s="20" t="s">
        <v>391</v>
      </c>
      <c r="D22" s="193" t="s">
        <v>392</v>
      </c>
      <c r="E22" s="193" t="s">
        <v>433</v>
      </c>
      <c r="F22" s="193" t="s">
        <v>390</v>
      </c>
      <c r="G22" s="48">
        <v>2851000</v>
      </c>
      <c r="H22" s="156">
        <v>75000</v>
      </c>
      <c r="I22" s="153">
        <f t="shared" si="4"/>
        <v>2926000</v>
      </c>
      <c r="J22" s="210">
        <v>44966</v>
      </c>
      <c r="K22" s="17" t="s">
        <v>63</v>
      </c>
      <c r="L22" s="213"/>
      <c r="M22" s="17" t="s">
        <v>468</v>
      </c>
    </row>
    <row r="23" spans="1:13" s="216" customFormat="1" ht="13.75" customHeight="1" x14ac:dyDescent="0.3">
      <c r="A23" s="193">
        <v>2018</v>
      </c>
      <c r="B23" s="215" t="s">
        <v>67</v>
      </c>
      <c r="C23" s="193" t="s">
        <v>27</v>
      </c>
      <c r="D23" s="193" t="s">
        <v>394</v>
      </c>
      <c r="E23" s="193" t="s">
        <v>43</v>
      </c>
      <c r="F23" s="193" t="s">
        <v>393</v>
      </c>
      <c r="G23" s="224">
        <v>812000</v>
      </c>
      <c r="H23" s="217">
        <v>65000</v>
      </c>
      <c r="I23" s="218">
        <f t="shared" si="4"/>
        <v>877000</v>
      </c>
      <c r="J23" s="219">
        <v>44966</v>
      </c>
      <c r="K23" s="216" t="s">
        <v>63</v>
      </c>
      <c r="L23" s="213"/>
      <c r="M23" s="216" t="s">
        <v>470</v>
      </c>
    </row>
    <row r="24" spans="1:13" s="216" customFormat="1" ht="13.75" customHeight="1" x14ac:dyDescent="0.3">
      <c r="A24" s="193">
        <v>2017</v>
      </c>
      <c r="B24" s="215" t="s">
        <v>67</v>
      </c>
      <c r="C24" s="193" t="s">
        <v>27</v>
      </c>
      <c r="D24" s="193" t="s">
        <v>405</v>
      </c>
      <c r="E24" s="193" t="s">
        <v>404</v>
      </c>
      <c r="F24" s="193" t="s">
        <v>404</v>
      </c>
      <c r="G24" s="224">
        <v>540000</v>
      </c>
      <c r="H24" s="217">
        <v>65000</v>
      </c>
      <c r="I24" s="218">
        <f t="shared" si="4"/>
        <v>605000</v>
      </c>
      <c r="J24" s="219">
        <v>44973</v>
      </c>
      <c r="K24" s="216" t="s">
        <v>198</v>
      </c>
      <c r="L24" s="213"/>
      <c r="M24" s="216" t="s">
        <v>470</v>
      </c>
    </row>
    <row r="25" spans="1:13" s="216" customFormat="1" ht="13.75" customHeight="1" x14ac:dyDescent="0.3">
      <c r="A25" s="220">
        <v>2020</v>
      </c>
      <c r="B25" s="215" t="s">
        <v>67</v>
      </c>
      <c r="C25" s="193" t="s">
        <v>30</v>
      </c>
      <c r="D25" s="220" t="s">
        <v>410</v>
      </c>
      <c r="E25" s="193" t="s">
        <v>434</v>
      </c>
      <c r="F25" s="220" t="s">
        <v>415</v>
      </c>
      <c r="G25" s="224">
        <v>2013000</v>
      </c>
      <c r="H25" s="217">
        <v>75000</v>
      </c>
      <c r="I25" s="218">
        <f t="shared" si="4"/>
        <v>2088000</v>
      </c>
      <c r="J25" s="219">
        <v>44974</v>
      </c>
      <c r="K25" s="220" t="s">
        <v>260</v>
      </c>
      <c r="L25" s="213"/>
      <c r="M25" s="216" t="s">
        <v>468</v>
      </c>
    </row>
    <row r="26" spans="1:13" s="216" customFormat="1" ht="13.75" customHeight="1" x14ac:dyDescent="0.3">
      <c r="A26" s="220">
        <v>2014</v>
      </c>
      <c r="B26" s="215" t="s">
        <v>67</v>
      </c>
      <c r="C26" s="193" t="s">
        <v>196</v>
      </c>
      <c r="D26" s="220" t="s">
        <v>411</v>
      </c>
      <c r="E26" s="193" t="s">
        <v>435</v>
      </c>
      <c r="F26" s="220" t="s">
        <v>416</v>
      </c>
      <c r="G26" s="224">
        <v>662000</v>
      </c>
      <c r="H26" s="217">
        <v>65000</v>
      </c>
      <c r="I26" s="218">
        <f t="shared" si="4"/>
        <v>727000</v>
      </c>
      <c r="J26" s="219">
        <v>44974</v>
      </c>
      <c r="K26" s="220" t="s">
        <v>63</v>
      </c>
      <c r="L26" s="213"/>
      <c r="M26" s="216" t="s">
        <v>470</v>
      </c>
    </row>
    <row r="27" spans="1:13" s="216" customFormat="1" ht="13.75" customHeight="1" x14ac:dyDescent="0.3">
      <c r="A27" s="220">
        <v>2014</v>
      </c>
      <c r="B27" s="215" t="s">
        <v>67</v>
      </c>
      <c r="C27" s="193" t="s">
        <v>196</v>
      </c>
      <c r="D27" s="220" t="s">
        <v>412</v>
      </c>
      <c r="E27" s="193" t="s">
        <v>435</v>
      </c>
      <c r="F27" s="220" t="s">
        <v>417</v>
      </c>
      <c r="G27" s="224">
        <v>817000</v>
      </c>
      <c r="H27" s="217">
        <v>65000</v>
      </c>
      <c r="I27" s="218">
        <f t="shared" si="4"/>
        <v>882000</v>
      </c>
      <c r="J27" s="219">
        <v>44974</v>
      </c>
      <c r="K27" s="220" t="s">
        <v>63</v>
      </c>
      <c r="L27" s="213"/>
      <c r="M27" s="216" t="s">
        <v>470</v>
      </c>
    </row>
    <row r="28" spans="1:13" s="216" customFormat="1" ht="13.75" customHeight="1" x14ac:dyDescent="0.3">
      <c r="A28" s="220">
        <v>2020</v>
      </c>
      <c r="B28" s="215" t="s">
        <v>67</v>
      </c>
      <c r="C28" s="193" t="s">
        <v>333</v>
      </c>
      <c r="D28" s="220" t="s">
        <v>413</v>
      </c>
      <c r="E28" s="193" t="s">
        <v>436</v>
      </c>
      <c r="F28" s="221" t="s">
        <v>418</v>
      </c>
      <c r="G28" s="224">
        <v>1632000</v>
      </c>
      <c r="H28" s="217">
        <v>75000</v>
      </c>
      <c r="I28" s="218">
        <f t="shared" si="4"/>
        <v>1707000</v>
      </c>
      <c r="J28" s="219">
        <v>44975</v>
      </c>
      <c r="K28" s="220" t="s">
        <v>420</v>
      </c>
      <c r="L28" s="213"/>
      <c r="M28" s="216" t="s">
        <v>468</v>
      </c>
    </row>
    <row r="29" spans="1:13" s="216" customFormat="1" ht="13.75" customHeight="1" x14ac:dyDescent="0.3">
      <c r="A29" s="220">
        <v>2018</v>
      </c>
      <c r="B29" s="215" t="s">
        <v>67</v>
      </c>
      <c r="C29" s="193" t="s">
        <v>27</v>
      </c>
      <c r="D29" s="220" t="s">
        <v>414</v>
      </c>
      <c r="E29" s="193" t="s">
        <v>439</v>
      </c>
      <c r="F29" s="220" t="s">
        <v>419</v>
      </c>
      <c r="G29" s="224">
        <v>825500</v>
      </c>
      <c r="H29" s="217">
        <v>65000</v>
      </c>
      <c r="I29" s="218">
        <f t="shared" si="4"/>
        <v>890500</v>
      </c>
      <c r="J29" s="219">
        <v>44977</v>
      </c>
      <c r="K29" s="220" t="s">
        <v>192</v>
      </c>
      <c r="L29" s="213"/>
      <c r="M29" s="216" t="s">
        <v>468</v>
      </c>
    </row>
    <row r="30" spans="1:13" s="216" customFormat="1" ht="13.75" customHeight="1" x14ac:dyDescent="0.3">
      <c r="A30" s="193">
        <v>2014</v>
      </c>
      <c r="B30" s="193" t="s">
        <v>67</v>
      </c>
      <c r="C30" s="193" t="s">
        <v>196</v>
      </c>
      <c r="D30" s="193" t="s">
        <v>431</v>
      </c>
      <c r="E30" s="193" t="s">
        <v>429</v>
      </c>
      <c r="F30" s="193" t="s">
        <v>429</v>
      </c>
      <c r="G30" s="224">
        <v>577000</v>
      </c>
      <c r="H30" s="222">
        <v>65000</v>
      </c>
      <c r="I30" s="218">
        <f t="shared" si="4"/>
        <v>642000</v>
      </c>
      <c r="J30" s="219">
        <v>44980</v>
      </c>
      <c r="K30" s="223" t="s">
        <v>63</v>
      </c>
      <c r="L30" s="214"/>
      <c r="M30" s="216" t="s">
        <v>470</v>
      </c>
    </row>
    <row r="31" spans="1:13" s="216" customFormat="1" ht="13.75" customHeight="1" x14ac:dyDescent="0.3">
      <c r="A31" s="193">
        <v>2015</v>
      </c>
      <c r="B31" s="193" t="s">
        <v>67</v>
      </c>
      <c r="C31" s="55" t="s">
        <v>83</v>
      </c>
      <c r="D31" s="44" t="s">
        <v>438</v>
      </c>
      <c r="E31" s="193" t="s">
        <v>437</v>
      </c>
      <c r="F31" s="193" t="s">
        <v>437</v>
      </c>
      <c r="G31" s="224">
        <v>855000</v>
      </c>
      <c r="H31" s="222">
        <v>65000</v>
      </c>
      <c r="I31" s="218">
        <f t="shared" si="4"/>
        <v>920000</v>
      </c>
      <c r="J31" s="219">
        <v>44985</v>
      </c>
      <c r="K31" s="223" t="s">
        <v>403</v>
      </c>
      <c r="L31" s="214"/>
      <c r="M31" s="216" t="s">
        <v>468</v>
      </c>
    </row>
    <row r="32" spans="1:13" ht="13.25" customHeight="1" x14ac:dyDescent="0.3">
      <c r="A32" s="193"/>
      <c r="B32" s="170"/>
      <c r="C32" s="20"/>
      <c r="D32" s="193"/>
      <c r="F32" s="193"/>
      <c r="G32" s="48"/>
      <c r="H32" s="156"/>
      <c r="I32" s="153"/>
      <c r="J32" s="209"/>
      <c r="K32" s="44"/>
      <c r="L32" s="211"/>
    </row>
    <row r="33" spans="1:13" ht="13.75" customHeight="1" x14ac:dyDescent="0.35">
      <c r="A33" s="170"/>
      <c r="B33" s="170"/>
      <c r="C33" s="170"/>
      <c r="G33" s="172"/>
      <c r="H33" s="156"/>
      <c r="I33" s="196">
        <f t="shared" si="4"/>
        <v>0</v>
      </c>
      <c r="J33" s="49"/>
    </row>
    <row r="34" spans="1:13" s="50" customFormat="1" ht="13.75" customHeight="1" x14ac:dyDescent="0.35">
      <c r="A34" s="240" t="s">
        <v>11</v>
      </c>
      <c r="B34" s="241"/>
      <c r="C34" s="241"/>
      <c r="D34" s="241"/>
      <c r="E34" s="241"/>
      <c r="F34" s="242">
        <f>COUNTA(F19:F33)</f>
        <v>13</v>
      </c>
      <c r="G34" s="246">
        <f>SUM(G19:G33)</f>
        <v>14751000</v>
      </c>
      <c r="H34" s="246">
        <f>SUM(H19:H33)</f>
        <v>885000</v>
      </c>
      <c r="I34" s="246">
        <f>SUM(I19:I33)</f>
        <v>15636000</v>
      </c>
      <c r="J34" s="243"/>
      <c r="K34" s="240"/>
      <c r="L34" s="244"/>
      <c r="M34" s="245"/>
    </row>
    <row r="35" spans="1:13" ht="13.75" customHeight="1" x14ac:dyDescent="0.35">
      <c r="G35" s="156"/>
      <c r="H35" s="156"/>
      <c r="I35" s="157"/>
      <c r="J35" s="49"/>
    </row>
    <row r="36" spans="1:13" ht="13.75" customHeight="1" x14ac:dyDescent="0.35">
      <c r="A36" s="194" t="s">
        <v>473</v>
      </c>
      <c r="G36" s="48"/>
      <c r="H36" s="165"/>
      <c r="I36" s="166"/>
      <c r="J36" s="49"/>
    </row>
    <row r="37" spans="1:13" s="50" customFormat="1" ht="13.75" customHeight="1" x14ac:dyDescent="0.35">
      <c r="A37" s="50" t="s">
        <v>0</v>
      </c>
      <c r="B37" s="50" t="s">
        <v>66</v>
      </c>
      <c r="C37" s="50" t="s">
        <v>25</v>
      </c>
      <c r="D37" s="50" t="s">
        <v>44</v>
      </c>
      <c r="E37" s="50" t="s">
        <v>45</v>
      </c>
      <c r="F37" s="50" t="s">
        <v>1</v>
      </c>
      <c r="G37" s="150" t="s">
        <v>2</v>
      </c>
      <c r="H37" s="150" t="s">
        <v>3</v>
      </c>
      <c r="I37" s="151" t="s">
        <v>4</v>
      </c>
      <c r="J37" s="86" t="s">
        <v>5</v>
      </c>
      <c r="K37" s="50" t="s">
        <v>6</v>
      </c>
      <c r="L37" s="204" t="s">
        <v>328</v>
      </c>
      <c r="M37" s="50" t="s">
        <v>466</v>
      </c>
    </row>
    <row r="38" spans="1:13" ht="13.75" customHeight="1" x14ac:dyDescent="0.3">
      <c r="A38" s="193">
        <v>2020</v>
      </c>
      <c r="B38" s="193" t="s">
        <v>67</v>
      </c>
      <c r="C38" s="193" t="s">
        <v>70</v>
      </c>
      <c r="D38" s="193" t="s">
        <v>424</v>
      </c>
      <c r="E38" s="55" t="s">
        <v>307</v>
      </c>
      <c r="F38" s="193" t="s">
        <v>426</v>
      </c>
      <c r="G38" s="163">
        <v>1587000</v>
      </c>
      <c r="H38" s="163">
        <v>75000</v>
      </c>
      <c r="I38" s="153">
        <f t="shared" ref="I38:I39" si="5">G38+H38</f>
        <v>1662000</v>
      </c>
      <c r="J38" s="210">
        <v>44980</v>
      </c>
      <c r="K38" s="17" t="s">
        <v>63</v>
      </c>
      <c r="L38" s="165"/>
      <c r="M38" s="17" t="s">
        <v>468</v>
      </c>
    </row>
    <row r="39" spans="1:13" ht="13.75" customHeight="1" x14ac:dyDescent="0.3">
      <c r="A39" s="193">
        <v>2017</v>
      </c>
      <c r="B39" s="193" t="s">
        <v>67</v>
      </c>
      <c r="C39" s="193" t="s">
        <v>30</v>
      </c>
      <c r="D39" s="193" t="s">
        <v>425</v>
      </c>
      <c r="E39" s="55" t="s">
        <v>42</v>
      </c>
      <c r="F39" s="193" t="s">
        <v>427</v>
      </c>
      <c r="G39" s="163">
        <v>1580000</v>
      </c>
      <c r="H39" s="163">
        <v>75000</v>
      </c>
      <c r="I39" s="153">
        <f t="shared" si="5"/>
        <v>1655000</v>
      </c>
      <c r="J39" s="210">
        <v>44980</v>
      </c>
      <c r="K39" s="17" t="s">
        <v>63</v>
      </c>
      <c r="L39" s="165"/>
      <c r="M39" s="17" t="s">
        <v>468</v>
      </c>
    </row>
    <row r="40" spans="1:13" ht="13.75" customHeight="1" x14ac:dyDescent="0.35">
      <c r="G40" s="156"/>
      <c r="H40" s="156"/>
      <c r="I40" s="157"/>
      <c r="J40" s="49"/>
    </row>
    <row r="41" spans="1:13" s="50" customFormat="1" ht="13.75" customHeight="1" x14ac:dyDescent="0.35">
      <c r="A41" s="240" t="s">
        <v>11</v>
      </c>
      <c r="B41" s="241"/>
      <c r="C41" s="241"/>
      <c r="D41" s="241"/>
      <c r="E41" s="241"/>
      <c r="F41" s="242">
        <f>COUNTA(F38:F40)</f>
        <v>2</v>
      </c>
      <c r="G41" s="246">
        <f>SUM(G38:G40)</f>
        <v>3167000</v>
      </c>
      <c r="H41" s="246">
        <f>SUM(H38:H40)</f>
        <v>150000</v>
      </c>
      <c r="I41" s="246">
        <f>SUM(I38:I40)</f>
        <v>3317000</v>
      </c>
      <c r="J41" s="243"/>
      <c r="K41" s="240"/>
      <c r="L41" s="244"/>
      <c r="M41" s="245"/>
    </row>
    <row r="42" spans="1:13" ht="13.75" customHeight="1" x14ac:dyDescent="0.35">
      <c r="H42" s="48"/>
      <c r="J42" s="49"/>
    </row>
    <row r="43" spans="1:13" s="239" customFormat="1" ht="13.75" customHeight="1" x14ac:dyDescent="0.35">
      <c r="A43" s="233"/>
      <c r="B43" s="234" t="s">
        <v>47</v>
      </c>
      <c r="C43" s="234"/>
      <c r="D43" s="234"/>
      <c r="E43" s="234"/>
      <c r="F43" s="235">
        <f>SUM(F41,F34,F8)</f>
        <v>19</v>
      </c>
      <c r="G43" s="236">
        <f>G8+G15+G34+G41</f>
        <v>21972500</v>
      </c>
      <c r="H43" s="236">
        <f>H8+H15+H34+H41</f>
        <v>1305000</v>
      </c>
      <c r="I43" s="236">
        <f>I8+I15+I34+I41</f>
        <v>23277500</v>
      </c>
      <c r="J43" s="237"/>
      <c r="K43" s="233"/>
      <c r="L43" s="238"/>
      <c r="M43" s="233"/>
    </row>
    <row r="44" spans="1:13" ht="12" customHeight="1" x14ac:dyDescent="0.35">
      <c r="A44" s="57"/>
      <c r="H44" s="48"/>
      <c r="J44" s="49"/>
    </row>
    <row r="45" spans="1:13" ht="12" customHeight="1" x14ac:dyDescent="0.35">
      <c r="A45" s="29" t="s">
        <v>321</v>
      </c>
      <c r="H45" s="48"/>
      <c r="J45" s="49"/>
    </row>
    <row r="46" spans="1:13" s="50" customFormat="1" ht="13.75" customHeight="1" x14ac:dyDescent="0.35">
      <c r="A46" s="50" t="s">
        <v>0</v>
      </c>
      <c r="B46" s="50" t="s">
        <v>66</v>
      </c>
      <c r="C46" s="50" t="s">
        <v>25</v>
      </c>
      <c r="D46" s="50" t="s">
        <v>44</v>
      </c>
      <c r="E46" s="50" t="s">
        <v>45</v>
      </c>
      <c r="F46" s="50" t="s">
        <v>1</v>
      </c>
      <c r="G46" s="150" t="s">
        <v>2</v>
      </c>
      <c r="H46" s="150" t="s">
        <v>3</v>
      </c>
      <c r="I46" s="151" t="s">
        <v>4</v>
      </c>
      <c r="J46" s="86" t="s">
        <v>5</v>
      </c>
      <c r="K46" s="50" t="s">
        <v>6</v>
      </c>
      <c r="L46" s="204" t="s">
        <v>16</v>
      </c>
    </row>
    <row r="47" spans="1:13" ht="13.75" customHeight="1" x14ac:dyDescent="0.3">
      <c r="A47" s="212">
        <v>2012</v>
      </c>
      <c r="B47" s="81" t="s">
        <v>67</v>
      </c>
      <c r="C47" s="14" t="s">
        <v>27</v>
      </c>
      <c r="D47" s="212" t="s">
        <v>386</v>
      </c>
      <c r="E47" s="212" t="s">
        <v>60</v>
      </c>
      <c r="F47" s="212" t="s">
        <v>389</v>
      </c>
      <c r="G47" s="172"/>
      <c r="H47" s="156"/>
      <c r="I47" s="153"/>
      <c r="J47" s="210">
        <v>44964</v>
      </c>
      <c r="K47" s="17" t="s">
        <v>40</v>
      </c>
      <c r="L47" s="211" t="s">
        <v>400</v>
      </c>
      <c r="M47" s="21"/>
    </row>
    <row r="48" spans="1:13" ht="13.75" customHeight="1" x14ac:dyDescent="0.3">
      <c r="A48" s="193">
        <v>2009</v>
      </c>
      <c r="B48" s="193" t="s">
        <v>67</v>
      </c>
      <c r="C48" s="193" t="s">
        <v>218</v>
      </c>
      <c r="D48" s="193" t="s">
        <v>430</v>
      </c>
      <c r="E48" s="216"/>
      <c r="F48" s="193" t="s">
        <v>428</v>
      </c>
      <c r="G48" s="224"/>
      <c r="H48" s="222"/>
      <c r="I48" s="218"/>
      <c r="J48" s="219">
        <v>44980</v>
      </c>
      <c r="K48" s="223" t="s">
        <v>198</v>
      </c>
      <c r="L48" s="211" t="s">
        <v>450</v>
      </c>
      <c r="M48" s="21"/>
    </row>
    <row r="49" spans="1:10" ht="13.75" customHeight="1" x14ac:dyDescent="0.35">
      <c r="G49" s="156"/>
      <c r="H49" s="156"/>
      <c r="I49" s="157"/>
      <c r="J49" s="49"/>
    </row>
    <row r="50" spans="1:10" ht="13.75" customHeight="1" x14ac:dyDescent="0.35">
      <c r="G50" s="165"/>
      <c r="H50" s="165"/>
      <c r="I50" s="165"/>
      <c r="J50" s="49"/>
    </row>
    <row r="51" spans="1:10" ht="13.75" customHeight="1" x14ac:dyDescent="0.3">
      <c r="A51" s="55"/>
      <c r="B51" s="55"/>
      <c r="C51" s="55"/>
      <c r="H51" s="48"/>
    </row>
    <row r="52" spans="1:10" ht="13.75" customHeight="1" x14ac:dyDescent="0.3">
      <c r="A52" s="13" t="s">
        <v>24</v>
      </c>
      <c r="B52" s="13"/>
      <c r="C52" s="13"/>
    </row>
    <row r="53" spans="1:10" ht="13.75" customHeight="1" x14ac:dyDescent="0.3">
      <c r="A53" s="13" t="s">
        <v>25</v>
      </c>
      <c r="B53" s="13" t="s">
        <v>26</v>
      </c>
      <c r="C53" s="13" t="s">
        <v>10</v>
      </c>
    </row>
    <row r="54" spans="1:10" ht="13.75" customHeight="1" x14ac:dyDescent="0.3">
      <c r="A54" s="226" t="s">
        <v>325</v>
      </c>
      <c r="B54" s="13" t="s">
        <v>28</v>
      </c>
      <c r="C54" s="13">
        <v>9</v>
      </c>
    </row>
    <row r="55" spans="1:10" ht="13.75" customHeight="1" x14ac:dyDescent="0.3">
      <c r="A55" s="226" t="s">
        <v>313</v>
      </c>
      <c r="B55" s="13" t="s">
        <v>31</v>
      </c>
      <c r="C55" s="13">
        <v>3</v>
      </c>
    </row>
    <row r="56" spans="1:10" ht="13.75" customHeight="1" x14ac:dyDescent="0.3">
      <c r="A56" s="226"/>
      <c r="B56" s="13" t="s">
        <v>156</v>
      </c>
      <c r="C56" s="13">
        <v>1</v>
      </c>
    </row>
    <row r="57" spans="1:10" ht="13.75" customHeight="1" x14ac:dyDescent="0.3">
      <c r="A57" s="226" t="s">
        <v>395</v>
      </c>
      <c r="B57" s="13" t="s">
        <v>396</v>
      </c>
      <c r="C57" s="13">
        <v>1</v>
      </c>
    </row>
    <row r="58" spans="1:10" ht="13.75" customHeight="1" x14ac:dyDescent="0.3">
      <c r="A58" s="226" t="s">
        <v>422</v>
      </c>
      <c r="B58" s="13" t="s">
        <v>203</v>
      </c>
      <c r="C58" s="13">
        <v>3</v>
      </c>
    </row>
    <row r="59" spans="1:10" ht="13.75" customHeight="1" x14ac:dyDescent="0.3">
      <c r="A59" s="226" t="s">
        <v>355</v>
      </c>
      <c r="B59" s="13" t="s">
        <v>423</v>
      </c>
      <c r="C59" s="13">
        <v>1</v>
      </c>
    </row>
    <row r="60" spans="1:10" ht="13.75" customHeight="1" x14ac:dyDescent="0.3">
      <c r="A60" s="226" t="s">
        <v>354</v>
      </c>
      <c r="B60" s="13" t="s">
        <v>86</v>
      </c>
      <c r="C60" s="13">
        <v>1</v>
      </c>
    </row>
    <row r="61" spans="1:10" ht="13.75" customHeight="1" thickBot="1" x14ac:dyDescent="0.35">
      <c r="A61" s="201" t="s">
        <v>29</v>
      </c>
      <c r="B61" s="201"/>
      <c r="C61" s="201">
        <v>19</v>
      </c>
    </row>
    <row r="62" spans="1:10" ht="13.75" customHeight="1" thickTop="1" thickBot="1" x14ac:dyDescent="0.4"/>
  </sheetData>
  <conditionalFormatting sqref="A42">
    <cfRule type="duplicateValues" dxfId="115" priority="4"/>
  </conditionalFormatting>
  <conditionalFormatting sqref="A44:A45">
    <cfRule type="duplicateValues" dxfId="114" priority="2"/>
  </conditionalFormatting>
  <conditionalFormatting sqref="F2">
    <cfRule type="duplicateValues" dxfId="113" priority="5"/>
  </conditionalFormatting>
  <conditionalFormatting sqref="F11">
    <cfRule type="duplicateValues" dxfId="112" priority="6"/>
  </conditionalFormatting>
  <conditionalFormatting sqref="F18">
    <cfRule type="duplicateValues" dxfId="111" priority="7"/>
  </conditionalFormatting>
  <conditionalFormatting sqref="F37">
    <cfRule type="duplicateValues" dxfId="110" priority="8"/>
  </conditionalFormatting>
  <conditionalFormatting sqref="F46">
    <cfRule type="duplicateValues" dxfId="109" priority="1"/>
  </conditionalFormatting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2"/>
  <sheetViews>
    <sheetView zoomScale="80" zoomScaleNormal="80" workbookViewId="0">
      <selection activeCell="F40" sqref="F40"/>
    </sheetView>
  </sheetViews>
  <sheetFormatPr defaultColWidth="8.81640625" defaultRowHeight="13.75" customHeight="1" x14ac:dyDescent="0.35"/>
  <cols>
    <col min="1" max="1" width="12.54296875" style="17" customWidth="1"/>
    <col min="2" max="2" width="14.453125" style="17" customWidth="1"/>
    <col min="3" max="3" width="12.54296875" style="17" customWidth="1"/>
    <col min="4" max="4" width="14.81640625" style="17" customWidth="1"/>
    <col min="5" max="6" width="14.453125" style="17" customWidth="1"/>
    <col min="7" max="7" width="13.453125" style="17" customWidth="1"/>
    <col min="8" max="8" width="14.1796875" style="17" customWidth="1"/>
    <col min="9" max="9" width="15.54296875" style="17" customWidth="1"/>
    <col min="10" max="10" width="20.1796875" style="17" customWidth="1"/>
    <col min="11" max="11" width="23.1796875" style="17" customWidth="1"/>
    <col min="12" max="12" width="24.54296875" style="108" customWidth="1"/>
    <col min="13" max="13" width="19" style="17" customWidth="1"/>
    <col min="14" max="16384" width="8.81640625" style="17"/>
  </cols>
  <sheetData>
    <row r="1" spans="1:13" ht="13.75" customHeight="1" x14ac:dyDescent="0.35">
      <c r="A1" s="194" t="s">
        <v>471</v>
      </c>
      <c r="G1" s="48"/>
      <c r="H1" s="48"/>
      <c r="J1" s="49"/>
    </row>
    <row r="2" spans="1:13" s="50" customFormat="1" ht="13.75" customHeight="1" x14ac:dyDescent="0.35">
      <c r="A2" s="50" t="s">
        <v>0</v>
      </c>
      <c r="B2" s="50" t="s">
        <v>66</v>
      </c>
      <c r="C2" s="50" t="s">
        <v>25</v>
      </c>
      <c r="D2" s="50" t="s">
        <v>44</v>
      </c>
      <c r="E2" s="50" t="s">
        <v>45</v>
      </c>
      <c r="F2" s="50" t="s">
        <v>1</v>
      </c>
      <c r="G2" s="150" t="s">
        <v>2</v>
      </c>
      <c r="H2" s="150" t="s">
        <v>3</v>
      </c>
      <c r="I2" s="151" t="s">
        <v>4</v>
      </c>
      <c r="J2" s="86" t="s">
        <v>5</v>
      </c>
      <c r="K2" s="50" t="s">
        <v>6</v>
      </c>
      <c r="L2" s="204" t="s">
        <v>328</v>
      </c>
      <c r="M2" s="50" t="s">
        <v>466</v>
      </c>
    </row>
    <row r="3" spans="1:13" ht="13" x14ac:dyDescent="0.3">
      <c r="A3" s="193">
        <v>2018</v>
      </c>
      <c r="B3" s="53" t="s">
        <v>67</v>
      </c>
      <c r="C3" s="193" t="s">
        <v>27</v>
      </c>
      <c r="D3" s="193" t="s">
        <v>374</v>
      </c>
      <c r="E3" s="152"/>
      <c r="F3" s="193" t="s">
        <v>375</v>
      </c>
      <c r="G3" s="153">
        <v>765000</v>
      </c>
      <c r="H3" s="51">
        <v>65000</v>
      </c>
      <c r="I3" s="199">
        <f>G3+H3</f>
        <v>830000</v>
      </c>
      <c r="J3" s="155" t="s">
        <v>376</v>
      </c>
      <c r="K3" s="200" t="s">
        <v>39</v>
      </c>
      <c r="L3" s="205"/>
      <c r="M3" s="17" t="s">
        <v>467</v>
      </c>
    </row>
    <row r="4" spans="1:13" ht="14.4" customHeight="1" x14ac:dyDescent="0.35">
      <c r="G4" s="156"/>
      <c r="H4" s="156"/>
      <c r="I4" s="196">
        <f>G4+H4</f>
        <v>0</v>
      </c>
      <c r="J4" s="49"/>
    </row>
    <row r="5" spans="1:13" ht="13.75" customHeight="1" x14ac:dyDescent="0.35">
      <c r="G5" s="156"/>
      <c r="H5" s="156"/>
      <c r="I5" s="196">
        <f>G5+H5</f>
        <v>0</v>
      </c>
      <c r="J5" s="49"/>
    </row>
    <row r="6" spans="1:13" ht="13.75" customHeight="1" x14ac:dyDescent="0.35">
      <c r="A6" s="227" t="s">
        <v>11</v>
      </c>
      <c r="B6" s="228"/>
      <c r="C6" s="228"/>
      <c r="D6" s="228"/>
      <c r="E6" s="228"/>
      <c r="F6" s="229">
        <f>COUNTA(F3:F5)</f>
        <v>1</v>
      </c>
      <c r="G6" s="229">
        <f>SUM(G3:G5)</f>
        <v>765000</v>
      </c>
      <c r="H6" s="229">
        <f>SUM(H3:H5)</f>
        <v>65000</v>
      </c>
      <c r="I6" s="229">
        <f t="shared" ref="I6" si="0">SUM(I3:I5)</f>
        <v>830000</v>
      </c>
      <c r="J6" s="230"/>
      <c r="K6" s="227"/>
      <c r="L6" s="231"/>
      <c r="M6" s="227"/>
    </row>
    <row r="7" spans="1:13" ht="13.75" customHeight="1" x14ac:dyDescent="0.35">
      <c r="B7" s="162"/>
      <c r="C7" s="162"/>
      <c r="D7" s="162"/>
      <c r="E7" s="162"/>
      <c r="F7" s="162"/>
      <c r="G7" s="163"/>
      <c r="H7" s="163"/>
      <c r="I7" s="157"/>
      <c r="J7" s="164"/>
    </row>
    <row r="8" spans="1:13" ht="13.75" customHeight="1" x14ac:dyDescent="0.35">
      <c r="A8" s="194" t="s">
        <v>472</v>
      </c>
      <c r="G8" s="48"/>
      <c r="H8" s="165"/>
      <c r="I8" s="166"/>
      <c r="J8" s="49"/>
    </row>
    <row r="9" spans="1:13" s="50" customFormat="1" ht="13.75" customHeight="1" x14ac:dyDescent="0.35">
      <c r="A9" s="50" t="s">
        <v>0</v>
      </c>
      <c r="B9" s="50" t="s">
        <v>66</v>
      </c>
      <c r="C9" s="50" t="s">
        <v>25</v>
      </c>
      <c r="D9" s="50" t="s">
        <v>44</v>
      </c>
      <c r="E9" s="50" t="s">
        <v>45</v>
      </c>
      <c r="F9" s="50" t="s">
        <v>1</v>
      </c>
      <c r="G9" s="150" t="s">
        <v>2</v>
      </c>
      <c r="H9" s="150" t="s">
        <v>3</v>
      </c>
      <c r="I9" s="151" t="s">
        <v>4</v>
      </c>
      <c r="J9" s="86" t="s">
        <v>5</v>
      </c>
      <c r="K9" s="50" t="s">
        <v>6</v>
      </c>
      <c r="L9" s="204" t="s">
        <v>328</v>
      </c>
    </row>
    <row r="10" spans="1:13" ht="13.75" customHeight="1" x14ac:dyDescent="0.35">
      <c r="G10" s="156"/>
      <c r="H10" s="156"/>
      <c r="I10" s="196">
        <f t="shared" ref="I10:I12" si="1">G10+H10</f>
        <v>0</v>
      </c>
      <c r="J10" s="49"/>
    </row>
    <row r="11" spans="1:13" ht="13.75" customHeight="1" x14ac:dyDescent="0.35">
      <c r="G11" s="156"/>
      <c r="H11" s="156"/>
      <c r="I11" s="196">
        <f t="shared" si="1"/>
        <v>0</v>
      </c>
      <c r="J11" s="49"/>
    </row>
    <row r="12" spans="1:13" ht="13.75" customHeight="1" x14ac:dyDescent="0.35">
      <c r="G12" s="156"/>
      <c r="H12" s="156"/>
      <c r="I12" s="196">
        <f t="shared" si="1"/>
        <v>0</v>
      </c>
      <c r="J12" s="49"/>
    </row>
    <row r="13" spans="1:13" ht="13.75" customHeight="1" x14ac:dyDescent="0.35">
      <c r="A13" s="227" t="s">
        <v>11</v>
      </c>
      <c r="B13" s="228"/>
      <c r="C13" s="228"/>
      <c r="D13" s="228"/>
      <c r="E13" s="228"/>
      <c r="F13" s="229">
        <f>COUNTA(F10:F12)</f>
        <v>0</v>
      </c>
      <c r="G13" s="229">
        <f>SUM(G10:G12)</f>
        <v>0</v>
      </c>
      <c r="H13" s="229">
        <f>SUM(H10:H12)</f>
        <v>0</v>
      </c>
      <c r="I13" s="229">
        <f t="shared" ref="I13" si="2">SUM(I10:I12)</f>
        <v>0</v>
      </c>
      <c r="J13" s="230"/>
      <c r="K13" s="227"/>
      <c r="L13" s="231"/>
      <c r="M13" s="227"/>
    </row>
    <row r="14" spans="1:13" ht="13.75" customHeight="1" x14ac:dyDescent="0.35">
      <c r="A14" s="167"/>
      <c r="B14" s="168"/>
      <c r="C14" s="168"/>
      <c r="D14" s="168"/>
      <c r="E14" s="168"/>
      <c r="F14" s="168"/>
      <c r="G14" s="169"/>
      <c r="H14" s="165"/>
      <c r="I14" s="52"/>
      <c r="J14" s="49"/>
      <c r="K14" s="170"/>
      <c r="L14" s="206"/>
    </row>
    <row r="15" spans="1:13" ht="13.75" customHeight="1" x14ac:dyDescent="0.35">
      <c r="A15" s="194" t="s">
        <v>22</v>
      </c>
      <c r="G15" s="48"/>
      <c r="H15" s="165"/>
      <c r="I15" s="166"/>
      <c r="J15" s="49"/>
    </row>
    <row r="16" spans="1:13" s="50" customFormat="1" ht="13.75" customHeight="1" x14ac:dyDescent="0.35">
      <c r="A16" s="50" t="s">
        <v>0</v>
      </c>
      <c r="B16" s="50" t="s">
        <v>66</v>
      </c>
      <c r="C16" s="50" t="s">
        <v>25</v>
      </c>
      <c r="D16" s="50" t="s">
        <v>44</v>
      </c>
      <c r="E16" s="50" t="s">
        <v>45</v>
      </c>
      <c r="F16" s="50" t="s">
        <v>1</v>
      </c>
      <c r="G16" s="150" t="s">
        <v>2</v>
      </c>
      <c r="H16" s="150" t="s">
        <v>3</v>
      </c>
      <c r="I16" s="151" t="s">
        <v>4</v>
      </c>
      <c r="J16" s="86" t="s">
        <v>5</v>
      </c>
      <c r="K16" s="50" t="s">
        <v>6</v>
      </c>
      <c r="L16" s="204" t="s">
        <v>328</v>
      </c>
      <c r="M16" s="50" t="s">
        <v>466</v>
      </c>
    </row>
    <row r="17" spans="1:13" ht="13.75" customHeight="1" x14ac:dyDescent="0.3">
      <c r="A17" s="177">
        <v>2017</v>
      </c>
      <c r="B17" s="170" t="s">
        <v>67</v>
      </c>
      <c r="C17" s="170" t="s">
        <v>27</v>
      </c>
      <c r="D17" s="20" t="s">
        <v>323</v>
      </c>
      <c r="E17" s="193" t="s">
        <v>60</v>
      </c>
      <c r="F17" s="17" t="s">
        <v>322</v>
      </c>
      <c r="G17" s="172">
        <v>655000</v>
      </c>
      <c r="H17" s="156">
        <v>65000</v>
      </c>
      <c r="I17" s="196">
        <f t="shared" ref="I17:I28" si="3">G17+H17</f>
        <v>720000</v>
      </c>
      <c r="J17" s="173">
        <v>44943.695567129631</v>
      </c>
      <c r="K17" s="197" t="s">
        <v>81</v>
      </c>
      <c r="L17" s="207"/>
      <c r="M17" s="17" t="s">
        <v>468</v>
      </c>
    </row>
    <row r="18" spans="1:13" ht="13.75" customHeight="1" x14ac:dyDescent="0.3">
      <c r="A18" s="177">
        <v>2017</v>
      </c>
      <c r="B18" s="170" t="s">
        <v>67</v>
      </c>
      <c r="C18" s="170" t="s">
        <v>160</v>
      </c>
      <c r="D18" s="53" t="s">
        <v>345</v>
      </c>
      <c r="E18" s="193" t="s">
        <v>366</v>
      </c>
      <c r="F18" s="177" t="s">
        <v>336</v>
      </c>
      <c r="G18" s="172">
        <v>1202000</v>
      </c>
      <c r="H18" s="156">
        <v>65000</v>
      </c>
      <c r="I18" s="196">
        <f t="shared" si="3"/>
        <v>1267000</v>
      </c>
      <c r="J18" s="173">
        <v>44947.695567129631</v>
      </c>
      <c r="K18" s="177" t="s">
        <v>342</v>
      </c>
      <c r="L18" s="207"/>
      <c r="M18" s="17" t="s">
        <v>468</v>
      </c>
    </row>
    <row r="19" spans="1:13" ht="13.75" customHeight="1" x14ac:dyDescent="0.3">
      <c r="A19" s="177">
        <v>2017</v>
      </c>
      <c r="B19" s="170" t="s">
        <v>67</v>
      </c>
      <c r="C19" s="170" t="s">
        <v>331</v>
      </c>
      <c r="D19" s="53" t="s">
        <v>346</v>
      </c>
      <c r="E19" s="193" t="s">
        <v>367</v>
      </c>
      <c r="F19" s="177" t="s">
        <v>337</v>
      </c>
      <c r="G19" s="172">
        <v>842000</v>
      </c>
      <c r="H19" s="156">
        <v>65000</v>
      </c>
      <c r="I19" s="196">
        <f t="shared" si="3"/>
        <v>907000</v>
      </c>
      <c r="J19" s="173">
        <v>44947.695567129631</v>
      </c>
      <c r="K19" s="177" t="s">
        <v>342</v>
      </c>
      <c r="L19" s="207"/>
      <c r="M19" s="17" t="s">
        <v>468</v>
      </c>
    </row>
    <row r="20" spans="1:13" ht="13.75" customHeight="1" x14ac:dyDescent="0.3">
      <c r="A20" s="177">
        <v>2020</v>
      </c>
      <c r="B20" s="170" t="s">
        <v>67</v>
      </c>
      <c r="C20" s="170" t="s">
        <v>332</v>
      </c>
      <c r="D20" s="53" t="s">
        <v>347</v>
      </c>
      <c r="E20" s="193" t="s">
        <v>368</v>
      </c>
      <c r="F20" s="177" t="s">
        <v>338</v>
      </c>
      <c r="G20" s="172">
        <v>1711000</v>
      </c>
      <c r="H20" s="156">
        <v>75000</v>
      </c>
      <c r="I20" s="196">
        <f t="shared" si="3"/>
        <v>1786000</v>
      </c>
      <c r="J20" s="173">
        <v>44947.695567129631</v>
      </c>
      <c r="K20" s="177" t="s">
        <v>81</v>
      </c>
      <c r="L20" s="207"/>
      <c r="M20" s="17" t="s">
        <v>468</v>
      </c>
    </row>
    <row r="21" spans="1:13" ht="13.75" customHeight="1" x14ac:dyDescent="0.3">
      <c r="A21" s="177">
        <v>2020</v>
      </c>
      <c r="B21" s="170" t="s">
        <v>67</v>
      </c>
      <c r="C21" s="170" t="s">
        <v>333</v>
      </c>
      <c r="D21" s="53" t="s">
        <v>348</v>
      </c>
      <c r="F21" s="177" t="s">
        <v>339</v>
      </c>
      <c r="G21" s="172">
        <v>1666000</v>
      </c>
      <c r="H21" s="156">
        <v>75000</v>
      </c>
      <c r="I21" s="196">
        <f t="shared" si="3"/>
        <v>1741000</v>
      </c>
      <c r="J21" s="173">
        <v>44947.695567129631</v>
      </c>
      <c r="K21" s="177" t="s">
        <v>81</v>
      </c>
      <c r="L21" s="207"/>
      <c r="M21" s="17" t="s">
        <v>468</v>
      </c>
    </row>
    <row r="22" spans="1:13" ht="13.75" customHeight="1" x14ac:dyDescent="0.3">
      <c r="A22" s="177">
        <v>2014</v>
      </c>
      <c r="B22" s="170" t="s">
        <v>67</v>
      </c>
      <c r="C22" s="170" t="s">
        <v>334</v>
      </c>
      <c r="D22" s="53" t="s">
        <v>349</v>
      </c>
      <c r="E22" s="193" t="s">
        <v>367</v>
      </c>
      <c r="F22" s="177" t="s">
        <v>340</v>
      </c>
      <c r="G22" s="172">
        <v>607000</v>
      </c>
      <c r="H22" s="156">
        <v>65000</v>
      </c>
      <c r="I22" s="196">
        <f t="shared" si="3"/>
        <v>672000</v>
      </c>
      <c r="J22" s="173">
        <v>44947.695567129631</v>
      </c>
      <c r="K22" s="177" t="s">
        <v>342</v>
      </c>
      <c r="L22" s="207"/>
      <c r="M22" s="17" t="s">
        <v>468</v>
      </c>
    </row>
    <row r="23" spans="1:13" ht="13" x14ac:dyDescent="0.3">
      <c r="A23" s="177">
        <v>2019</v>
      </c>
      <c r="B23" s="170" t="s">
        <v>67</v>
      </c>
      <c r="C23" s="17" t="s">
        <v>335</v>
      </c>
      <c r="D23" s="53" t="s">
        <v>350</v>
      </c>
      <c r="E23" s="193" t="s">
        <v>368</v>
      </c>
      <c r="F23" s="177" t="s">
        <v>341</v>
      </c>
      <c r="G23" s="172">
        <v>1672000</v>
      </c>
      <c r="H23" s="156">
        <v>75000</v>
      </c>
      <c r="I23" s="196">
        <f t="shared" si="3"/>
        <v>1747000</v>
      </c>
      <c r="J23" s="173">
        <v>44947.695567129631</v>
      </c>
      <c r="K23" s="177" t="s">
        <v>342</v>
      </c>
      <c r="L23" s="207"/>
      <c r="M23" s="17" t="s">
        <v>468</v>
      </c>
    </row>
    <row r="24" spans="1:13" ht="13.75" customHeight="1" x14ac:dyDescent="0.3">
      <c r="A24" s="177">
        <v>2012</v>
      </c>
      <c r="B24" s="170" t="s">
        <v>67</v>
      </c>
      <c r="C24" s="170" t="s">
        <v>344</v>
      </c>
      <c r="D24" s="53" t="s">
        <v>351</v>
      </c>
      <c r="E24" s="193" t="s">
        <v>380</v>
      </c>
      <c r="F24" s="17" t="s">
        <v>343</v>
      </c>
      <c r="G24" s="172">
        <v>770500</v>
      </c>
      <c r="H24" s="156">
        <v>65000</v>
      </c>
      <c r="I24" s="196">
        <f t="shared" si="3"/>
        <v>835500</v>
      </c>
      <c r="J24" s="173">
        <v>44949.695567129631</v>
      </c>
      <c r="K24" s="177" t="s">
        <v>330</v>
      </c>
      <c r="L24" s="207"/>
      <c r="M24" s="17" t="s">
        <v>468</v>
      </c>
    </row>
    <row r="25" spans="1:13" ht="13.75" customHeight="1" x14ac:dyDescent="0.3">
      <c r="A25" s="20">
        <v>2015</v>
      </c>
      <c r="B25" s="170" t="s">
        <v>67</v>
      </c>
      <c r="C25" s="20" t="s">
        <v>236</v>
      </c>
      <c r="D25" s="20" t="s">
        <v>361</v>
      </c>
      <c r="E25" s="193" t="s">
        <v>381</v>
      </c>
      <c r="F25" s="20" t="s">
        <v>362</v>
      </c>
      <c r="G25" s="172">
        <v>1004000</v>
      </c>
      <c r="H25" s="156">
        <v>65000</v>
      </c>
      <c r="I25" s="153">
        <f t="shared" si="3"/>
        <v>1069000</v>
      </c>
      <c r="J25" s="173">
        <v>44950.695567129631</v>
      </c>
      <c r="K25" s="44" t="s">
        <v>39</v>
      </c>
      <c r="L25" s="207"/>
      <c r="M25" s="17" t="s">
        <v>468</v>
      </c>
    </row>
    <row r="26" spans="1:13" ht="13.75" customHeight="1" x14ac:dyDescent="0.3">
      <c r="A26" s="20">
        <v>2015</v>
      </c>
      <c r="B26" s="170" t="s">
        <v>67</v>
      </c>
      <c r="C26" s="20" t="s">
        <v>236</v>
      </c>
      <c r="D26" s="20" t="s">
        <v>369</v>
      </c>
      <c r="E26" s="193" t="s">
        <v>382</v>
      </c>
      <c r="F26" s="20" t="s">
        <v>370</v>
      </c>
      <c r="G26" s="172">
        <v>1040000</v>
      </c>
      <c r="H26" s="156">
        <v>65000</v>
      </c>
      <c r="I26" s="153">
        <f t="shared" si="3"/>
        <v>1105000</v>
      </c>
      <c r="J26" s="173">
        <v>44953.695567129631</v>
      </c>
      <c r="K26" s="44" t="s">
        <v>125</v>
      </c>
      <c r="L26" s="207"/>
      <c r="M26" s="17" t="s">
        <v>469</v>
      </c>
    </row>
    <row r="27" spans="1:13" ht="13.75" customHeight="1" x14ac:dyDescent="0.3">
      <c r="A27" s="20">
        <v>2018</v>
      </c>
      <c r="B27" s="170" t="s">
        <v>67</v>
      </c>
      <c r="C27" s="20" t="s">
        <v>83</v>
      </c>
      <c r="D27" s="20" t="s">
        <v>372</v>
      </c>
      <c r="E27" s="193" t="s">
        <v>383</v>
      </c>
      <c r="F27" s="20" t="s">
        <v>371</v>
      </c>
      <c r="G27" s="172">
        <v>850000</v>
      </c>
      <c r="H27" s="156">
        <v>65000</v>
      </c>
      <c r="I27" s="153">
        <f t="shared" si="3"/>
        <v>915000</v>
      </c>
      <c r="J27" s="173">
        <v>44953.695567129631</v>
      </c>
      <c r="K27" s="44" t="s">
        <v>125</v>
      </c>
      <c r="L27" s="207"/>
      <c r="M27" s="17" t="s">
        <v>469</v>
      </c>
    </row>
    <row r="28" spans="1:13" ht="13.75" customHeight="1" x14ac:dyDescent="0.35">
      <c r="A28" s="170"/>
      <c r="B28" s="170"/>
      <c r="C28" s="170"/>
      <c r="G28" s="172"/>
      <c r="H28" s="156"/>
      <c r="I28" s="196">
        <f t="shared" si="3"/>
        <v>0</v>
      </c>
      <c r="J28" s="49"/>
    </row>
    <row r="29" spans="1:13" ht="13.75" customHeight="1" x14ac:dyDescent="0.35">
      <c r="A29" s="122" t="s">
        <v>11</v>
      </c>
      <c r="B29" s="158"/>
      <c r="C29" s="158"/>
      <c r="D29" s="158"/>
      <c r="E29" s="158"/>
      <c r="F29" s="195">
        <f>COUNTA(F17:F28)</f>
        <v>11</v>
      </c>
      <c r="G29" s="160">
        <f>SUM(G17:G28)</f>
        <v>12019500</v>
      </c>
      <c r="H29" s="160">
        <f>SUM(H17:H28)</f>
        <v>745000</v>
      </c>
      <c r="I29" s="160">
        <f>SUM(I17:I28)</f>
        <v>12764500</v>
      </c>
      <c r="J29" s="161"/>
      <c r="K29" s="122"/>
      <c r="L29" s="202"/>
      <c r="M29" s="232"/>
    </row>
    <row r="30" spans="1:13" ht="13.75" customHeight="1" x14ac:dyDescent="0.35">
      <c r="G30" s="156"/>
      <c r="H30" s="156"/>
      <c r="I30" s="157"/>
      <c r="J30" s="49"/>
    </row>
    <row r="31" spans="1:13" ht="13.75" customHeight="1" x14ac:dyDescent="0.35">
      <c r="A31" s="194" t="s">
        <v>473</v>
      </c>
      <c r="G31" s="48"/>
      <c r="H31" s="165"/>
      <c r="I31" s="166"/>
      <c r="J31" s="49"/>
    </row>
    <row r="32" spans="1:13" s="50" customFormat="1" ht="13.75" customHeight="1" x14ac:dyDescent="0.35">
      <c r="A32" s="50" t="s">
        <v>0</v>
      </c>
      <c r="B32" s="50" t="s">
        <v>66</v>
      </c>
      <c r="C32" s="50" t="s">
        <v>25</v>
      </c>
      <c r="D32" s="50" t="s">
        <v>44</v>
      </c>
      <c r="E32" s="50" t="s">
        <v>45</v>
      </c>
      <c r="F32" s="50" t="s">
        <v>1</v>
      </c>
      <c r="G32" s="150" t="s">
        <v>2</v>
      </c>
      <c r="H32" s="150" t="s">
        <v>3</v>
      </c>
      <c r="I32" s="151" t="s">
        <v>4</v>
      </c>
      <c r="J32" s="86" t="s">
        <v>5</v>
      </c>
      <c r="K32" s="50" t="s">
        <v>6</v>
      </c>
      <c r="L32" s="204" t="s">
        <v>328</v>
      </c>
      <c r="M32" s="50" t="s">
        <v>466</v>
      </c>
    </row>
    <row r="33" spans="1:13" ht="13.75" customHeight="1" x14ac:dyDescent="0.3">
      <c r="A33" s="54">
        <v>2017</v>
      </c>
      <c r="B33" s="54" t="s">
        <v>67</v>
      </c>
      <c r="C33" s="54" t="s">
        <v>30</v>
      </c>
      <c r="D33" s="193" t="s">
        <v>315</v>
      </c>
      <c r="E33" s="55" t="s">
        <v>365</v>
      </c>
      <c r="F33" s="54" t="s">
        <v>314</v>
      </c>
      <c r="G33" s="153">
        <v>1630000</v>
      </c>
      <c r="H33" s="51">
        <v>75000</v>
      </c>
      <c r="I33" s="153">
        <f>G33+H33</f>
        <v>1705000</v>
      </c>
      <c r="J33" s="173">
        <v>44940.695567129631</v>
      </c>
      <c r="K33" s="17" t="s">
        <v>81</v>
      </c>
      <c r="M33" s="17" t="s">
        <v>470</v>
      </c>
    </row>
    <row r="34" spans="1:13" ht="13.75" customHeight="1" x14ac:dyDescent="0.3">
      <c r="A34" s="17">
        <v>2017</v>
      </c>
      <c r="B34" s="54" t="s">
        <v>67</v>
      </c>
      <c r="C34" s="54" t="s">
        <v>30</v>
      </c>
      <c r="D34" s="193" t="s">
        <v>326</v>
      </c>
      <c r="E34" s="55" t="s">
        <v>42</v>
      </c>
      <c r="F34" s="17" t="s">
        <v>327</v>
      </c>
      <c r="G34" s="156">
        <v>1638000</v>
      </c>
      <c r="H34" s="156">
        <v>75000</v>
      </c>
      <c r="I34" s="48">
        <v>1713000</v>
      </c>
      <c r="J34" s="49">
        <v>44945</v>
      </c>
      <c r="K34" s="17" t="s">
        <v>63</v>
      </c>
      <c r="L34" s="108">
        <v>3000</v>
      </c>
      <c r="M34" s="17" t="s">
        <v>468</v>
      </c>
    </row>
    <row r="35" spans="1:13" ht="13.75" customHeight="1" x14ac:dyDescent="0.35">
      <c r="G35" s="156"/>
      <c r="H35" s="156"/>
      <c r="I35" s="157"/>
      <c r="J35" s="49"/>
    </row>
    <row r="36" spans="1:13" ht="13.75" customHeight="1" x14ac:dyDescent="0.35">
      <c r="G36" s="156"/>
      <c r="H36" s="156"/>
      <c r="I36" s="157"/>
      <c r="J36" s="49"/>
    </row>
    <row r="37" spans="1:13" ht="13.75" customHeight="1" x14ac:dyDescent="0.35">
      <c r="A37" s="122" t="s">
        <v>11</v>
      </c>
      <c r="B37" s="158"/>
      <c r="C37" s="158"/>
      <c r="D37" s="158"/>
      <c r="E37" s="158"/>
      <c r="F37" s="195">
        <f>COUNTA(F33:F36)</f>
        <v>2</v>
      </c>
      <c r="G37" s="160">
        <f>SUM(G33:G36)</f>
        <v>3268000</v>
      </c>
      <c r="H37" s="160">
        <f>SUM(H33:H36)</f>
        <v>150000</v>
      </c>
      <c r="I37" s="160">
        <f>SUM(I33:I36)</f>
        <v>3418000</v>
      </c>
      <c r="J37" s="161"/>
      <c r="K37" s="122"/>
      <c r="L37" s="202"/>
      <c r="M37" s="232"/>
    </row>
    <row r="38" spans="1:13" ht="13.75" customHeight="1" x14ac:dyDescent="0.35">
      <c r="H38" s="48"/>
      <c r="J38" s="49"/>
    </row>
    <row r="39" spans="1:13" s="239" customFormat="1" ht="13.75" customHeight="1" x14ac:dyDescent="0.35">
      <c r="A39" s="233"/>
      <c r="B39" s="234" t="s">
        <v>47</v>
      </c>
      <c r="C39" s="234"/>
      <c r="D39" s="234"/>
      <c r="E39" s="234"/>
      <c r="F39" s="235">
        <f>SUM(F37,F29,F6)</f>
        <v>14</v>
      </c>
      <c r="G39" s="236">
        <f>G6+G13+G29+G37</f>
        <v>16052500</v>
      </c>
      <c r="H39" s="236">
        <f>H6+H13+H29+H37</f>
        <v>960000</v>
      </c>
      <c r="I39" s="236">
        <f>I6+I13+I29+I37</f>
        <v>17012500</v>
      </c>
      <c r="J39" s="237"/>
      <c r="K39" s="233"/>
      <c r="L39" s="238"/>
      <c r="M39" s="233"/>
    </row>
    <row r="40" spans="1:13" ht="12" customHeight="1" x14ac:dyDescent="0.35">
      <c r="H40" s="48"/>
      <c r="J40" s="49"/>
    </row>
    <row r="41" spans="1:13" s="21" customFormat="1" ht="12" customHeight="1" x14ac:dyDescent="0.35">
      <c r="A41" s="181"/>
      <c r="B41" s="181"/>
      <c r="C41" s="181"/>
      <c r="D41" s="181"/>
      <c r="E41" s="182"/>
      <c r="F41" s="181"/>
      <c r="G41" s="183"/>
      <c r="H41" s="51"/>
      <c r="I41" s="183"/>
      <c r="J41" s="184"/>
      <c r="K41" s="181"/>
      <c r="L41" s="208"/>
    </row>
    <row r="42" spans="1:13" s="21" customFormat="1" ht="12" customHeight="1" x14ac:dyDescent="0.35">
      <c r="A42" s="29" t="s">
        <v>321</v>
      </c>
      <c r="B42" s="181"/>
      <c r="C42" s="181"/>
      <c r="D42" s="181"/>
      <c r="E42" s="182"/>
      <c r="F42" s="181"/>
      <c r="G42" s="183"/>
      <c r="H42" s="51"/>
      <c r="I42" s="183"/>
      <c r="J42" s="184"/>
      <c r="K42" s="181"/>
      <c r="L42" s="208"/>
    </row>
    <row r="43" spans="1:13" s="50" customFormat="1" ht="13.75" customHeight="1" x14ac:dyDescent="0.35">
      <c r="A43" s="50" t="s">
        <v>0</v>
      </c>
      <c r="B43" s="50" t="s">
        <v>66</v>
      </c>
      <c r="C43" s="50" t="s">
        <v>25</v>
      </c>
      <c r="D43" s="50" t="s">
        <v>44</v>
      </c>
      <c r="E43" s="50" t="s">
        <v>45</v>
      </c>
      <c r="F43" s="50" t="s">
        <v>1</v>
      </c>
      <c r="G43" s="150" t="s">
        <v>2</v>
      </c>
      <c r="H43" s="150" t="s">
        <v>3</v>
      </c>
      <c r="I43" s="151" t="s">
        <v>4</v>
      </c>
      <c r="J43" s="86" t="s">
        <v>5</v>
      </c>
      <c r="K43" s="50" t="s">
        <v>6</v>
      </c>
      <c r="L43" s="204" t="s">
        <v>328</v>
      </c>
      <c r="M43" s="50" t="s">
        <v>466</v>
      </c>
    </row>
    <row r="44" spans="1:13" ht="13.75" customHeight="1" x14ac:dyDescent="0.35">
      <c r="G44" s="156"/>
      <c r="H44" s="156"/>
      <c r="I44" s="157"/>
      <c r="J44" s="49"/>
    </row>
    <row r="45" spans="1:13" ht="13.75" customHeight="1" x14ac:dyDescent="0.35">
      <c r="G45" s="165"/>
      <c r="H45" s="165"/>
      <c r="I45" s="165"/>
      <c r="J45" s="49"/>
    </row>
    <row r="46" spans="1:13" ht="13.75" customHeight="1" x14ac:dyDescent="0.3">
      <c r="A46" s="55"/>
      <c r="B46" s="55"/>
      <c r="C46" s="55"/>
      <c r="H46" s="48"/>
    </row>
    <row r="47" spans="1:13" ht="13.75" customHeight="1" x14ac:dyDescent="0.3">
      <c r="A47" s="13"/>
      <c r="B47" s="13"/>
      <c r="C47" s="13"/>
    </row>
    <row r="48" spans="1:13" ht="13.75" customHeight="1" x14ac:dyDescent="0.3">
      <c r="A48" s="13" t="s">
        <v>24</v>
      </c>
      <c r="B48" s="13"/>
      <c r="C48" s="13"/>
    </row>
    <row r="49" spans="1:3" ht="13.75" customHeight="1" x14ac:dyDescent="0.3">
      <c r="A49" s="13" t="s">
        <v>25</v>
      </c>
      <c r="B49" s="13" t="s">
        <v>26</v>
      </c>
      <c r="C49" s="13" t="s">
        <v>10</v>
      </c>
    </row>
    <row r="50" spans="1:3" ht="13.75" customHeight="1" x14ac:dyDescent="0.3">
      <c r="A50" s="13" t="s">
        <v>313</v>
      </c>
      <c r="B50" s="13" t="s">
        <v>31</v>
      </c>
      <c r="C50" s="13">
        <v>2</v>
      </c>
    </row>
    <row r="51" spans="1:3" ht="13.75" customHeight="1" x14ac:dyDescent="0.3">
      <c r="A51" s="13" t="s">
        <v>325</v>
      </c>
      <c r="B51" s="13" t="s">
        <v>28</v>
      </c>
      <c r="C51" s="13">
        <v>1</v>
      </c>
    </row>
    <row r="52" spans="1:3" ht="13.75" customHeight="1" x14ac:dyDescent="0.3">
      <c r="A52" s="13" t="s">
        <v>352</v>
      </c>
      <c r="B52" s="13" t="s">
        <v>188</v>
      </c>
      <c r="C52" s="13">
        <v>1</v>
      </c>
    </row>
    <row r="53" spans="1:3" ht="13.75" customHeight="1" x14ac:dyDescent="0.3">
      <c r="A53" s="13" t="s">
        <v>353</v>
      </c>
      <c r="B53" s="13" t="s">
        <v>203</v>
      </c>
      <c r="C53" s="13">
        <v>1</v>
      </c>
    </row>
    <row r="54" spans="1:3" ht="13.75" customHeight="1" x14ac:dyDescent="0.3">
      <c r="A54" s="13" t="s">
        <v>354</v>
      </c>
      <c r="B54" s="13" t="s">
        <v>86</v>
      </c>
      <c r="C54" s="13">
        <v>1</v>
      </c>
    </row>
    <row r="55" spans="1:3" ht="13.75" customHeight="1" x14ac:dyDescent="0.3">
      <c r="A55" s="13" t="s">
        <v>355</v>
      </c>
      <c r="B55" s="13" t="s">
        <v>356</v>
      </c>
      <c r="C55" s="13">
        <v>1</v>
      </c>
    </row>
    <row r="56" spans="1:3" ht="13.75" customHeight="1" x14ac:dyDescent="0.3">
      <c r="A56" s="13" t="s">
        <v>357</v>
      </c>
      <c r="B56" s="13" t="s">
        <v>203</v>
      </c>
      <c r="C56" s="13">
        <v>1</v>
      </c>
    </row>
    <row r="57" spans="1:3" ht="13.75" customHeight="1" x14ac:dyDescent="0.3">
      <c r="A57" s="13" t="s">
        <v>358</v>
      </c>
      <c r="B57" s="13" t="s">
        <v>86</v>
      </c>
      <c r="C57" s="13">
        <v>1</v>
      </c>
    </row>
    <row r="58" spans="1:3" ht="13.75" customHeight="1" x14ac:dyDescent="0.3">
      <c r="A58" s="13" t="s">
        <v>359</v>
      </c>
      <c r="B58" s="13" t="s">
        <v>360</v>
      </c>
      <c r="C58" s="13">
        <v>1</v>
      </c>
    </row>
    <row r="59" spans="1:3" ht="13.75" customHeight="1" x14ac:dyDescent="0.3">
      <c r="A59" s="13" t="s">
        <v>363</v>
      </c>
      <c r="B59" s="13" t="s">
        <v>364</v>
      </c>
      <c r="C59" s="13">
        <v>2</v>
      </c>
    </row>
    <row r="60" spans="1:3" ht="13.75" customHeight="1" x14ac:dyDescent="0.3">
      <c r="A60" s="13" t="s">
        <v>373</v>
      </c>
      <c r="B60" s="13" t="s">
        <v>28</v>
      </c>
      <c r="C60" s="13">
        <v>2</v>
      </c>
    </row>
    <row r="61" spans="1:3" ht="13.75" customHeight="1" thickBot="1" x14ac:dyDescent="0.35">
      <c r="A61" s="201" t="s">
        <v>29</v>
      </c>
      <c r="B61" s="201"/>
      <c r="C61" s="201">
        <v>14</v>
      </c>
    </row>
    <row r="62" spans="1:3" ht="13.75" customHeight="1" thickTop="1" x14ac:dyDescent="0.35"/>
  </sheetData>
  <conditionalFormatting sqref="A38">
    <cfRule type="duplicateValues" dxfId="99" priority="25"/>
  </conditionalFormatting>
  <conditionalFormatting sqref="A42">
    <cfRule type="duplicateValues" dxfId="98" priority="2"/>
  </conditionalFormatting>
  <conditionalFormatting sqref="F2">
    <cfRule type="duplicateValues" dxfId="97" priority="26"/>
  </conditionalFormatting>
  <conditionalFormatting sqref="F9">
    <cfRule type="duplicateValues" dxfId="96" priority="30"/>
  </conditionalFormatting>
  <conditionalFormatting sqref="F16">
    <cfRule type="duplicateValues" dxfId="95" priority="31"/>
  </conditionalFormatting>
  <conditionalFormatting sqref="F32">
    <cfRule type="duplicateValues" dxfId="94" priority="33"/>
  </conditionalFormatting>
  <conditionalFormatting sqref="F33">
    <cfRule type="duplicateValues" dxfId="93" priority="55"/>
  </conditionalFormatting>
  <conditionalFormatting sqref="F41:F42">
    <cfRule type="duplicateValues" dxfId="92" priority="3"/>
  </conditionalFormatting>
  <conditionalFormatting sqref="F43">
    <cfRule type="duplicateValues" dxfId="91" priority="1"/>
  </conditionalFormatting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17"/>
  <sheetViews>
    <sheetView topLeftCell="A40" zoomScale="90" zoomScaleNormal="90" workbookViewId="0">
      <selection activeCell="H81" sqref="H81"/>
    </sheetView>
  </sheetViews>
  <sheetFormatPr defaultColWidth="8.81640625" defaultRowHeight="12" customHeight="1" x14ac:dyDescent="0.35"/>
  <cols>
    <col min="1" max="1" width="13.81640625" style="17" bestFit="1" customWidth="1"/>
    <col min="2" max="2" width="14.453125" style="17" customWidth="1"/>
    <col min="3" max="3" width="12.54296875" style="17" customWidth="1"/>
    <col min="4" max="4" width="14.81640625" style="17" customWidth="1"/>
    <col min="5" max="6" width="14.453125" style="17" customWidth="1"/>
    <col min="7" max="7" width="12.1796875" style="17" customWidth="1"/>
    <col min="8" max="8" width="14.1796875" style="17" customWidth="1"/>
    <col min="9" max="9" width="15.54296875" style="17" customWidth="1"/>
    <col min="10" max="10" width="20.1796875" style="17" customWidth="1"/>
    <col min="11" max="11" width="18.453125" style="17" customWidth="1"/>
    <col min="12" max="12" width="9.1796875" style="17" bestFit="1" customWidth="1"/>
    <col min="13" max="13" width="19.1796875" style="17" customWidth="1"/>
    <col min="14" max="16" width="9.1796875" style="17" bestFit="1" customWidth="1"/>
    <col min="17" max="16384" width="8.81640625" style="17"/>
  </cols>
  <sheetData>
    <row r="1" spans="1:11" ht="12" customHeight="1" x14ac:dyDescent="0.35">
      <c r="G1" s="48"/>
      <c r="H1" s="48"/>
      <c r="J1" s="49"/>
    </row>
    <row r="2" spans="1:11" ht="12" customHeight="1" x14ac:dyDescent="0.35">
      <c r="A2" s="192" t="s">
        <v>17</v>
      </c>
      <c r="G2" s="48"/>
      <c r="H2" s="48"/>
      <c r="J2" s="49"/>
    </row>
    <row r="3" spans="1:11" s="50" customFormat="1" ht="12" customHeight="1" x14ac:dyDescent="0.35">
      <c r="A3" s="50" t="s">
        <v>0</v>
      </c>
      <c r="B3" s="50" t="s">
        <v>66</v>
      </c>
      <c r="C3" s="50" t="s">
        <v>25</v>
      </c>
      <c r="D3" s="50" t="s">
        <v>44</v>
      </c>
      <c r="E3" s="50" t="s">
        <v>45</v>
      </c>
      <c r="F3" s="50" t="s">
        <v>1</v>
      </c>
      <c r="G3" s="150" t="s">
        <v>2</v>
      </c>
      <c r="H3" s="150" t="s">
        <v>3</v>
      </c>
      <c r="I3" s="151" t="s">
        <v>4</v>
      </c>
      <c r="J3" s="86" t="s">
        <v>5</v>
      </c>
      <c r="K3" s="50" t="s">
        <v>6</v>
      </c>
    </row>
    <row r="4" spans="1:11" ht="12" customHeight="1" x14ac:dyDescent="0.35">
      <c r="A4" s="152">
        <v>2017</v>
      </c>
      <c r="B4" s="152" t="s">
        <v>67</v>
      </c>
      <c r="C4" s="152" t="s">
        <v>30</v>
      </c>
      <c r="D4" s="152" t="s">
        <v>149</v>
      </c>
      <c r="E4" s="152" t="s">
        <v>42</v>
      </c>
      <c r="F4" s="152" t="s">
        <v>148</v>
      </c>
      <c r="G4" s="153">
        <v>1743000</v>
      </c>
      <c r="H4" s="51">
        <v>75000</v>
      </c>
      <c r="I4" s="153">
        <v>1818000</v>
      </c>
      <c r="J4" s="154">
        <v>44868.662195717603</v>
      </c>
      <c r="K4" s="152" t="s">
        <v>63</v>
      </c>
    </row>
    <row r="5" spans="1:11" ht="12" customHeight="1" x14ac:dyDescent="0.35">
      <c r="A5" s="53">
        <v>2017</v>
      </c>
      <c r="B5" s="53" t="s">
        <v>67</v>
      </c>
      <c r="C5" s="53" t="s">
        <v>236</v>
      </c>
      <c r="D5" s="53" t="s">
        <v>237</v>
      </c>
      <c r="E5" s="152" t="s">
        <v>696</v>
      </c>
      <c r="F5" s="53" t="s">
        <v>238</v>
      </c>
      <c r="G5" s="153">
        <v>1655000</v>
      </c>
      <c r="H5" s="51">
        <v>75000</v>
      </c>
      <c r="I5" s="153">
        <v>1730000</v>
      </c>
      <c r="J5" s="155">
        <v>44875.961621030103</v>
      </c>
      <c r="K5" s="53" t="s">
        <v>198</v>
      </c>
    </row>
    <row r="6" spans="1:11" ht="12" customHeight="1" x14ac:dyDescent="0.35">
      <c r="A6" s="53">
        <v>2018</v>
      </c>
      <c r="B6" s="53" t="s">
        <v>67</v>
      </c>
      <c r="C6" s="53" t="s">
        <v>32</v>
      </c>
      <c r="D6" s="53" t="s">
        <v>239</v>
      </c>
      <c r="E6" s="152" t="s">
        <v>307</v>
      </c>
      <c r="F6" s="53" t="s">
        <v>240</v>
      </c>
      <c r="G6" s="153">
        <v>2000000</v>
      </c>
      <c r="H6" s="51">
        <v>75000</v>
      </c>
      <c r="I6" s="153">
        <v>2075000</v>
      </c>
      <c r="J6" s="155">
        <v>44875.9616080208</v>
      </c>
      <c r="K6" s="53" t="s">
        <v>63</v>
      </c>
    </row>
    <row r="7" spans="1:11" ht="12" customHeight="1" x14ac:dyDescent="0.35">
      <c r="A7" s="53">
        <v>2019</v>
      </c>
      <c r="B7" s="53" t="s">
        <v>67</v>
      </c>
      <c r="C7" s="53" t="s">
        <v>32</v>
      </c>
      <c r="D7" s="53" t="s">
        <v>241</v>
      </c>
      <c r="E7" s="152" t="s">
        <v>142</v>
      </c>
      <c r="F7" s="53" t="s">
        <v>242</v>
      </c>
      <c r="G7" s="153">
        <v>2068000</v>
      </c>
      <c r="H7" s="51">
        <v>75000</v>
      </c>
      <c r="I7" s="153">
        <v>2143000</v>
      </c>
      <c r="J7" s="155">
        <v>44875.961595023102</v>
      </c>
      <c r="K7" s="53" t="s">
        <v>63</v>
      </c>
    </row>
    <row r="8" spans="1:11" ht="12" customHeight="1" x14ac:dyDescent="0.35">
      <c r="A8" s="53">
        <v>2020</v>
      </c>
      <c r="B8" s="53" t="s">
        <v>67</v>
      </c>
      <c r="C8" s="53" t="s">
        <v>32</v>
      </c>
      <c r="D8" s="53" t="s">
        <v>243</v>
      </c>
      <c r="E8" s="152" t="s">
        <v>142</v>
      </c>
      <c r="F8" s="53" t="s">
        <v>244</v>
      </c>
      <c r="G8" s="153">
        <v>2145000</v>
      </c>
      <c r="H8" s="51">
        <v>75000</v>
      </c>
      <c r="I8" s="153">
        <v>2220000</v>
      </c>
      <c r="J8" s="155">
        <v>44875.961581863397</v>
      </c>
      <c r="K8" s="53" t="s">
        <v>63</v>
      </c>
    </row>
    <row r="9" spans="1:11" ht="12" customHeight="1" x14ac:dyDescent="0.35">
      <c r="A9" s="53">
        <v>2020</v>
      </c>
      <c r="B9" s="53" t="s">
        <v>67</v>
      </c>
      <c r="C9" s="53" t="s">
        <v>32</v>
      </c>
      <c r="D9" s="53" t="s">
        <v>245</v>
      </c>
      <c r="E9" s="152" t="s">
        <v>142</v>
      </c>
      <c r="F9" s="53" t="s">
        <v>246</v>
      </c>
      <c r="G9" s="153">
        <v>2220000</v>
      </c>
      <c r="H9" s="51">
        <v>75000</v>
      </c>
      <c r="I9" s="153">
        <v>2295000</v>
      </c>
      <c r="J9" s="155">
        <v>44875.961567974497</v>
      </c>
      <c r="K9" s="53" t="s">
        <v>63</v>
      </c>
    </row>
    <row r="10" spans="1:11" ht="12" customHeight="1" x14ac:dyDescent="0.35">
      <c r="A10" s="53">
        <v>2021</v>
      </c>
      <c r="B10" s="53" t="s">
        <v>67</v>
      </c>
      <c r="C10" s="53" t="s">
        <v>32</v>
      </c>
      <c r="D10" s="53" t="s">
        <v>247</v>
      </c>
      <c r="E10" s="152" t="s">
        <v>142</v>
      </c>
      <c r="F10" s="53" t="s">
        <v>248</v>
      </c>
      <c r="G10" s="153">
        <v>2117000</v>
      </c>
      <c r="H10" s="51">
        <v>75000</v>
      </c>
      <c r="I10" s="153">
        <v>2192000</v>
      </c>
      <c r="J10" s="155">
        <v>44875.961543784702</v>
      </c>
      <c r="K10" s="53" t="s">
        <v>63</v>
      </c>
    </row>
    <row r="11" spans="1:11" ht="12" customHeight="1" x14ac:dyDescent="0.35">
      <c r="A11" s="53">
        <v>2017</v>
      </c>
      <c r="B11" s="53" t="s">
        <v>67</v>
      </c>
      <c r="C11" s="53" t="s">
        <v>30</v>
      </c>
      <c r="D11" s="53" t="s">
        <v>249</v>
      </c>
      <c r="E11" s="152" t="s">
        <v>42</v>
      </c>
      <c r="F11" s="53" t="s">
        <v>250</v>
      </c>
      <c r="G11" s="153">
        <v>1605000</v>
      </c>
      <c r="H11" s="51">
        <v>75000</v>
      </c>
      <c r="I11" s="153">
        <v>1680000</v>
      </c>
      <c r="J11" s="155">
        <v>44875.698724189802</v>
      </c>
      <c r="K11" s="53" t="s">
        <v>63</v>
      </c>
    </row>
    <row r="12" spans="1:11" ht="12" customHeight="1" x14ac:dyDescent="0.35">
      <c r="A12" s="53">
        <v>2016</v>
      </c>
      <c r="B12" s="53" t="s">
        <v>67</v>
      </c>
      <c r="C12" s="53" t="s">
        <v>27</v>
      </c>
      <c r="D12" s="53" t="s">
        <v>251</v>
      </c>
      <c r="E12" s="152" t="s">
        <v>695</v>
      </c>
      <c r="F12" s="53" t="s">
        <v>252</v>
      </c>
      <c r="G12" s="153">
        <v>753000</v>
      </c>
      <c r="H12" s="51">
        <v>65000</v>
      </c>
      <c r="I12" s="153">
        <v>818000</v>
      </c>
      <c r="J12" s="155">
        <v>44875.961633831001</v>
      </c>
      <c r="K12" s="53" t="s">
        <v>63</v>
      </c>
    </row>
    <row r="13" spans="1:11" ht="12" customHeight="1" x14ac:dyDescent="0.35">
      <c r="G13" s="156"/>
      <c r="H13" s="156"/>
      <c r="I13" s="157"/>
      <c r="J13" s="49"/>
    </row>
    <row r="14" spans="1:11" ht="12" customHeight="1" x14ac:dyDescent="0.35">
      <c r="G14" s="156"/>
      <c r="H14" s="156"/>
      <c r="I14" s="157"/>
      <c r="J14" s="49"/>
    </row>
    <row r="15" spans="1:11" ht="12" customHeight="1" x14ac:dyDescent="0.35">
      <c r="A15" s="122" t="s">
        <v>11</v>
      </c>
      <c r="B15" s="158"/>
      <c r="C15" s="158"/>
      <c r="D15" s="158"/>
      <c r="E15" s="158"/>
      <c r="F15" s="159">
        <f>COUNTA(F4:F13)</f>
        <v>9</v>
      </c>
      <c r="G15" s="160">
        <f>SUM(G4:G14)</f>
        <v>16306000</v>
      </c>
      <c r="H15" s="160">
        <f>SUM(H4:H14)</f>
        <v>665000</v>
      </c>
      <c r="I15" s="160">
        <f>SUM(I4:I14)</f>
        <v>16971000</v>
      </c>
      <c r="J15" s="161"/>
      <c r="K15" s="122"/>
    </row>
    <row r="16" spans="1:11" ht="12" customHeight="1" x14ac:dyDescent="0.35">
      <c r="B16" s="162"/>
      <c r="C16" s="162"/>
      <c r="D16" s="162"/>
      <c r="E16" s="162"/>
      <c r="F16" s="162"/>
      <c r="G16" s="163"/>
      <c r="H16" s="163"/>
      <c r="I16" s="157"/>
      <c r="J16" s="164"/>
    </row>
    <row r="17" spans="1:11" ht="12" customHeight="1" x14ac:dyDescent="0.35">
      <c r="A17" s="192" t="s">
        <v>18</v>
      </c>
      <c r="G17" s="48"/>
      <c r="H17" s="165"/>
      <c r="I17" s="166"/>
      <c r="J17" s="49"/>
    </row>
    <row r="18" spans="1:11" s="50" customFormat="1" ht="12" customHeight="1" x14ac:dyDescent="0.35">
      <c r="A18" s="50" t="s">
        <v>0</v>
      </c>
      <c r="B18" s="50" t="s">
        <v>66</v>
      </c>
      <c r="C18" s="50" t="s">
        <v>25</v>
      </c>
      <c r="D18" s="50" t="s">
        <v>44</v>
      </c>
      <c r="E18" s="50" t="s">
        <v>45</v>
      </c>
      <c r="F18" s="50" t="s">
        <v>1</v>
      </c>
      <c r="G18" s="150" t="s">
        <v>2</v>
      </c>
      <c r="H18" s="150" t="s">
        <v>3</v>
      </c>
      <c r="I18" s="151" t="s">
        <v>4</v>
      </c>
      <c r="J18" s="86" t="s">
        <v>5</v>
      </c>
      <c r="K18" s="50" t="s">
        <v>6</v>
      </c>
    </row>
    <row r="19" spans="1:11" ht="12" customHeight="1" x14ac:dyDescent="0.35">
      <c r="G19" s="156"/>
      <c r="H19" s="156"/>
      <c r="I19" s="157"/>
      <c r="J19" s="49"/>
    </row>
    <row r="20" spans="1:11" ht="12" customHeight="1" x14ac:dyDescent="0.35">
      <c r="G20" s="156"/>
      <c r="H20" s="156"/>
      <c r="I20" s="157"/>
      <c r="J20" s="49"/>
    </row>
    <row r="21" spans="1:11" ht="12" customHeight="1" x14ac:dyDescent="0.35">
      <c r="G21" s="156"/>
      <c r="H21" s="156"/>
      <c r="I21" s="157"/>
      <c r="J21" s="49"/>
    </row>
    <row r="22" spans="1:11" ht="12" customHeight="1" x14ac:dyDescent="0.35">
      <c r="A22" s="122" t="s">
        <v>11</v>
      </c>
      <c r="B22" s="158"/>
      <c r="C22" s="158"/>
      <c r="D22" s="158"/>
      <c r="E22" s="158"/>
      <c r="F22" s="158"/>
      <c r="G22" s="160">
        <f>SUM(G20:G21)</f>
        <v>0</v>
      </c>
      <c r="H22" s="160">
        <f>SUM(H20:H21)</f>
        <v>0</v>
      </c>
      <c r="I22" s="160">
        <f>SUM(I20:I21)</f>
        <v>0</v>
      </c>
      <c r="J22" s="161"/>
      <c r="K22" s="122"/>
    </row>
    <row r="23" spans="1:11" ht="12" customHeight="1" x14ac:dyDescent="0.35">
      <c r="A23" s="167"/>
      <c r="B23" s="168"/>
      <c r="C23" s="168"/>
      <c r="D23" s="168"/>
      <c r="E23" s="168"/>
      <c r="F23" s="168"/>
      <c r="G23" s="169"/>
      <c r="H23" s="165"/>
      <c r="I23" s="52"/>
      <c r="J23" s="49"/>
      <c r="K23" s="170"/>
    </row>
    <row r="24" spans="1:11" ht="12" customHeight="1" x14ac:dyDescent="0.35">
      <c r="A24" s="192" t="s">
        <v>48</v>
      </c>
      <c r="G24" s="48"/>
      <c r="H24" s="165"/>
      <c r="I24" s="166"/>
      <c r="J24" s="49"/>
    </row>
    <row r="25" spans="1:11" s="50" customFormat="1" ht="12" customHeight="1" x14ac:dyDescent="0.35">
      <c r="A25" s="50" t="s">
        <v>0</v>
      </c>
      <c r="B25" s="50" t="s">
        <v>66</v>
      </c>
      <c r="C25" s="50" t="s">
        <v>25</v>
      </c>
      <c r="D25" s="50" t="s">
        <v>44</v>
      </c>
      <c r="E25" s="50" t="s">
        <v>45</v>
      </c>
      <c r="F25" s="50" t="s">
        <v>1</v>
      </c>
      <c r="G25" s="150" t="s">
        <v>2</v>
      </c>
      <c r="H25" s="150" t="s">
        <v>3</v>
      </c>
      <c r="I25" s="151" t="s">
        <v>4</v>
      </c>
      <c r="J25" s="86" t="s">
        <v>5</v>
      </c>
      <c r="K25" s="50" t="s">
        <v>6</v>
      </c>
    </row>
    <row r="26" spans="1:11" ht="12" customHeight="1" x14ac:dyDescent="0.35">
      <c r="A26" s="152">
        <v>2017</v>
      </c>
      <c r="B26" s="152" t="s">
        <v>67</v>
      </c>
      <c r="C26" s="152" t="s">
        <v>30</v>
      </c>
      <c r="D26" s="152" t="s">
        <v>153</v>
      </c>
      <c r="E26" s="152" t="s">
        <v>42</v>
      </c>
      <c r="F26" s="152" t="s">
        <v>150</v>
      </c>
      <c r="G26" s="153">
        <v>1795000</v>
      </c>
      <c r="H26" s="51">
        <v>75000</v>
      </c>
      <c r="I26" s="153">
        <v>1870000</v>
      </c>
      <c r="J26" s="154">
        <v>44866.617720335598</v>
      </c>
      <c r="K26" s="152" t="s">
        <v>40</v>
      </c>
    </row>
    <row r="27" spans="1:11" ht="12" customHeight="1" x14ac:dyDescent="0.35">
      <c r="A27" s="152">
        <v>2021</v>
      </c>
      <c r="B27" s="152" t="s">
        <v>67</v>
      </c>
      <c r="C27" s="152" t="s">
        <v>30</v>
      </c>
      <c r="D27" s="152" t="s">
        <v>154</v>
      </c>
      <c r="E27" s="152" t="s">
        <v>694</v>
      </c>
      <c r="F27" s="152" t="s">
        <v>151</v>
      </c>
      <c r="G27" s="153">
        <v>2122000</v>
      </c>
      <c r="H27" s="51">
        <v>75000</v>
      </c>
      <c r="I27" s="153">
        <v>2197000</v>
      </c>
      <c r="J27" s="154">
        <v>44866.6195393866</v>
      </c>
      <c r="K27" s="152" t="s">
        <v>40</v>
      </c>
    </row>
    <row r="28" spans="1:11" ht="12" customHeight="1" x14ac:dyDescent="0.35">
      <c r="A28" s="152">
        <v>2017</v>
      </c>
      <c r="B28" s="152" t="s">
        <v>67</v>
      </c>
      <c r="C28" s="152" t="s">
        <v>30</v>
      </c>
      <c r="D28" s="152" t="s">
        <v>155</v>
      </c>
      <c r="E28" s="152" t="s">
        <v>42</v>
      </c>
      <c r="F28" s="152" t="s">
        <v>152</v>
      </c>
      <c r="G28" s="153">
        <v>1537800</v>
      </c>
      <c r="H28" s="51">
        <v>75000</v>
      </c>
      <c r="I28" s="153">
        <v>1612800</v>
      </c>
      <c r="J28" s="154">
        <v>44866.734504895801</v>
      </c>
      <c r="K28" s="152" t="s">
        <v>40</v>
      </c>
    </row>
    <row r="29" spans="1:11" ht="12" customHeight="1" x14ac:dyDescent="0.35">
      <c r="A29" s="152">
        <v>2020</v>
      </c>
      <c r="B29" s="152" t="s">
        <v>67</v>
      </c>
      <c r="C29" s="152" t="s">
        <v>157</v>
      </c>
      <c r="D29" s="152" t="s">
        <v>158</v>
      </c>
      <c r="E29" s="152" t="s">
        <v>142</v>
      </c>
      <c r="F29" s="152" t="s">
        <v>159</v>
      </c>
      <c r="G29" s="153">
        <v>2099000</v>
      </c>
      <c r="H29" s="51">
        <v>75000</v>
      </c>
      <c r="I29" s="153">
        <v>2174000</v>
      </c>
      <c r="J29" s="154">
        <v>44869.717955902801</v>
      </c>
      <c r="K29" s="152" t="s">
        <v>125</v>
      </c>
    </row>
    <row r="30" spans="1:11" ht="12" customHeight="1" x14ac:dyDescent="0.35">
      <c r="A30" s="152">
        <v>2016</v>
      </c>
      <c r="B30" s="152" t="s">
        <v>67</v>
      </c>
      <c r="C30" s="152" t="s">
        <v>160</v>
      </c>
      <c r="D30" s="152" t="s">
        <v>161</v>
      </c>
      <c r="E30" s="152" t="s">
        <v>693</v>
      </c>
      <c r="F30" s="152" t="s">
        <v>162</v>
      </c>
      <c r="G30" s="153">
        <v>1379000</v>
      </c>
      <c r="H30" s="51">
        <v>65000</v>
      </c>
      <c r="I30" s="153">
        <v>1444000</v>
      </c>
      <c r="J30" s="154">
        <v>44869.731990393499</v>
      </c>
      <c r="K30" s="152" t="s">
        <v>125</v>
      </c>
    </row>
    <row r="31" spans="1:11" ht="12" customHeight="1" x14ac:dyDescent="0.35">
      <c r="A31" s="152">
        <v>2017</v>
      </c>
      <c r="B31" s="152" t="s">
        <v>67</v>
      </c>
      <c r="C31" s="152" t="s">
        <v>30</v>
      </c>
      <c r="D31" s="152" t="s">
        <v>163</v>
      </c>
      <c r="E31" s="152" t="s">
        <v>42</v>
      </c>
      <c r="F31" s="152" t="s">
        <v>164</v>
      </c>
      <c r="G31" s="153">
        <v>1790000</v>
      </c>
      <c r="H31" s="51">
        <v>75000</v>
      </c>
      <c r="I31" s="153">
        <v>1865000</v>
      </c>
      <c r="J31" s="154">
        <v>44869.728941516201</v>
      </c>
      <c r="K31" s="152" t="s">
        <v>126</v>
      </c>
    </row>
    <row r="32" spans="1:11" ht="12" customHeight="1" x14ac:dyDescent="0.35">
      <c r="A32" s="152">
        <v>2017</v>
      </c>
      <c r="B32" s="152" t="s">
        <v>67</v>
      </c>
      <c r="C32" s="152" t="s">
        <v>30</v>
      </c>
      <c r="D32" s="152" t="s">
        <v>165</v>
      </c>
      <c r="E32" s="152" t="s">
        <v>42</v>
      </c>
      <c r="F32" s="152" t="s">
        <v>166</v>
      </c>
      <c r="G32" s="153">
        <v>1835000</v>
      </c>
      <c r="H32" s="51">
        <v>75000</v>
      </c>
      <c r="I32" s="153">
        <v>1910000</v>
      </c>
      <c r="J32" s="154">
        <v>44869.707571446801</v>
      </c>
      <c r="K32" s="152" t="s">
        <v>125</v>
      </c>
    </row>
    <row r="33" spans="1:11" ht="12" customHeight="1" x14ac:dyDescent="0.35">
      <c r="A33" s="152">
        <v>2017</v>
      </c>
      <c r="B33" s="152" t="s">
        <v>67</v>
      </c>
      <c r="C33" s="152" t="s">
        <v>30</v>
      </c>
      <c r="D33" s="152" t="s">
        <v>167</v>
      </c>
      <c r="E33" s="152" t="s">
        <v>42</v>
      </c>
      <c r="F33" s="152" t="s">
        <v>168</v>
      </c>
      <c r="G33" s="153">
        <v>1790000</v>
      </c>
      <c r="H33" s="51">
        <v>75000</v>
      </c>
      <c r="I33" s="153">
        <v>1865000</v>
      </c>
      <c r="J33" s="154">
        <v>44869.724455752301</v>
      </c>
      <c r="K33" s="152" t="s">
        <v>126</v>
      </c>
    </row>
    <row r="34" spans="1:11" ht="12" customHeight="1" x14ac:dyDescent="0.35">
      <c r="A34" s="171">
        <v>2017</v>
      </c>
      <c r="B34" s="152" t="s">
        <v>67</v>
      </c>
      <c r="C34" s="152" t="s">
        <v>196</v>
      </c>
      <c r="D34" s="152" t="s">
        <v>199</v>
      </c>
      <c r="E34" s="152" t="s">
        <v>648</v>
      </c>
      <c r="F34" s="152" t="s">
        <v>195</v>
      </c>
      <c r="G34" s="153">
        <v>780000</v>
      </c>
      <c r="H34" s="51">
        <v>65000</v>
      </c>
      <c r="I34" s="153">
        <v>845000</v>
      </c>
      <c r="J34" s="154">
        <v>44869.724455752301</v>
      </c>
      <c r="K34" s="152" t="s">
        <v>40</v>
      </c>
    </row>
    <row r="35" spans="1:11" ht="12" customHeight="1" x14ac:dyDescent="0.35">
      <c r="A35" s="171">
        <v>2017</v>
      </c>
      <c r="B35" s="152" t="s">
        <v>67</v>
      </c>
      <c r="C35" s="152" t="s">
        <v>30</v>
      </c>
      <c r="D35" s="152" t="s">
        <v>200</v>
      </c>
      <c r="E35" s="152" t="s">
        <v>42</v>
      </c>
      <c r="F35" s="152" t="s">
        <v>197</v>
      </c>
      <c r="G35" s="153">
        <v>1860000</v>
      </c>
      <c r="H35" s="51">
        <v>75000</v>
      </c>
      <c r="I35" s="153">
        <v>1935000</v>
      </c>
      <c r="J35" s="154">
        <v>44869.724455752301</v>
      </c>
      <c r="K35" s="152" t="s">
        <v>198</v>
      </c>
    </row>
    <row r="36" spans="1:11" ht="12" customHeight="1" x14ac:dyDescent="0.35">
      <c r="A36" s="152">
        <v>2017</v>
      </c>
      <c r="B36" s="152" t="s">
        <v>67</v>
      </c>
      <c r="C36" s="152" t="s">
        <v>160</v>
      </c>
      <c r="D36" s="152" t="s">
        <v>177</v>
      </c>
      <c r="E36" s="152" t="s">
        <v>673</v>
      </c>
      <c r="F36" s="152" t="s">
        <v>169</v>
      </c>
      <c r="G36" s="153">
        <v>1245000</v>
      </c>
      <c r="H36" s="51">
        <v>65000</v>
      </c>
      <c r="I36" s="153">
        <v>1310000</v>
      </c>
      <c r="J36" s="154">
        <v>44870.684084455999</v>
      </c>
      <c r="K36" s="152" t="s">
        <v>81</v>
      </c>
    </row>
    <row r="37" spans="1:11" ht="12" customHeight="1" x14ac:dyDescent="0.35">
      <c r="A37" s="152">
        <v>2017</v>
      </c>
      <c r="B37" s="152" t="s">
        <v>67</v>
      </c>
      <c r="C37" s="152" t="s">
        <v>30</v>
      </c>
      <c r="D37" s="152" t="s">
        <v>178</v>
      </c>
      <c r="E37" s="152" t="s">
        <v>308</v>
      </c>
      <c r="F37" s="152" t="s">
        <v>170</v>
      </c>
      <c r="G37" s="153">
        <v>1895000</v>
      </c>
      <c r="H37" s="51">
        <v>75000</v>
      </c>
      <c r="I37" s="153">
        <v>1970000</v>
      </c>
      <c r="J37" s="154">
        <v>44870.514594907399</v>
      </c>
      <c r="K37" s="152" t="s">
        <v>80</v>
      </c>
    </row>
    <row r="38" spans="1:11" ht="12" customHeight="1" x14ac:dyDescent="0.35">
      <c r="A38" s="152">
        <v>2017</v>
      </c>
      <c r="B38" s="152" t="s">
        <v>67</v>
      </c>
      <c r="C38" s="152" t="s">
        <v>30</v>
      </c>
      <c r="D38" s="152" t="s">
        <v>179</v>
      </c>
      <c r="E38" s="152" t="s">
        <v>42</v>
      </c>
      <c r="F38" s="152" t="s">
        <v>171</v>
      </c>
      <c r="G38" s="153">
        <v>1800000</v>
      </c>
      <c r="H38" s="51">
        <v>75000</v>
      </c>
      <c r="I38" s="153">
        <v>1875000</v>
      </c>
      <c r="J38" s="154">
        <v>44870.514675925901</v>
      </c>
      <c r="K38" s="152" t="s">
        <v>80</v>
      </c>
    </row>
    <row r="39" spans="1:11" ht="12" customHeight="1" x14ac:dyDescent="0.35">
      <c r="A39" s="152">
        <v>2017</v>
      </c>
      <c r="B39" s="152" t="s">
        <v>67</v>
      </c>
      <c r="C39" s="152" t="s">
        <v>30</v>
      </c>
      <c r="D39" s="152" t="s">
        <v>180</v>
      </c>
      <c r="E39" s="152" t="s">
        <v>42</v>
      </c>
      <c r="F39" s="152" t="s">
        <v>172</v>
      </c>
      <c r="G39" s="153">
        <v>1795000</v>
      </c>
      <c r="H39" s="51">
        <v>75000</v>
      </c>
      <c r="I39" s="153">
        <v>1870000</v>
      </c>
      <c r="J39" s="154">
        <v>44870.514641203699</v>
      </c>
      <c r="K39" s="152" t="s">
        <v>80</v>
      </c>
    </row>
    <row r="40" spans="1:11" ht="12" customHeight="1" x14ac:dyDescent="0.35">
      <c r="A40" s="152">
        <v>2018</v>
      </c>
      <c r="B40" s="152" t="s">
        <v>67</v>
      </c>
      <c r="C40" s="152" t="s">
        <v>30</v>
      </c>
      <c r="D40" s="152" t="s">
        <v>181</v>
      </c>
      <c r="E40" s="152" t="s">
        <v>308</v>
      </c>
      <c r="F40" s="152" t="s">
        <v>173</v>
      </c>
      <c r="G40" s="153">
        <v>2007000</v>
      </c>
      <c r="H40" s="51">
        <v>75000</v>
      </c>
      <c r="I40" s="153">
        <v>2082000</v>
      </c>
      <c r="J40" s="154">
        <v>44870.5148148148</v>
      </c>
      <c r="K40" s="152" t="s">
        <v>80</v>
      </c>
    </row>
    <row r="41" spans="1:11" ht="12" customHeight="1" x14ac:dyDescent="0.35">
      <c r="A41" s="152">
        <v>2018</v>
      </c>
      <c r="B41" s="152" t="s">
        <v>67</v>
      </c>
      <c r="C41" s="152" t="s">
        <v>30</v>
      </c>
      <c r="D41" s="152" t="s">
        <v>182</v>
      </c>
      <c r="E41" s="152" t="s">
        <v>310</v>
      </c>
      <c r="F41" s="152" t="s">
        <v>174</v>
      </c>
      <c r="G41" s="153">
        <v>1720000</v>
      </c>
      <c r="H41" s="51">
        <v>75000</v>
      </c>
      <c r="I41" s="153">
        <v>1795000</v>
      </c>
      <c r="J41" s="154">
        <v>44870.5147222222</v>
      </c>
      <c r="K41" s="152" t="s">
        <v>80</v>
      </c>
    </row>
    <row r="42" spans="1:11" ht="12" customHeight="1" x14ac:dyDescent="0.35">
      <c r="A42" s="152">
        <v>2018</v>
      </c>
      <c r="B42" s="152" t="s">
        <v>67</v>
      </c>
      <c r="C42" s="152" t="s">
        <v>30</v>
      </c>
      <c r="D42" s="152" t="s">
        <v>183</v>
      </c>
      <c r="E42" s="152" t="s">
        <v>365</v>
      </c>
      <c r="F42" s="152" t="s">
        <v>175</v>
      </c>
      <c r="G42" s="153">
        <v>1817000</v>
      </c>
      <c r="H42" s="51">
        <v>75000</v>
      </c>
      <c r="I42" s="153">
        <v>1892000</v>
      </c>
      <c r="J42" s="154">
        <v>44870.514849537001</v>
      </c>
      <c r="K42" s="152" t="s">
        <v>80</v>
      </c>
    </row>
    <row r="43" spans="1:11" ht="12" customHeight="1" x14ac:dyDescent="0.35">
      <c r="A43" s="152">
        <v>2019</v>
      </c>
      <c r="B43" s="152" t="s">
        <v>67</v>
      </c>
      <c r="C43" s="152" t="s">
        <v>30</v>
      </c>
      <c r="D43" s="152" t="s">
        <v>184</v>
      </c>
      <c r="E43" s="152" t="s">
        <v>276</v>
      </c>
      <c r="F43" s="152" t="s">
        <v>176</v>
      </c>
      <c r="G43" s="153">
        <v>1797000</v>
      </c>
      <c r="H43" s="51">
        <v>75000</v>
      </c>
      <c r="I43" s="153">
        <v>1872000</v>
      </c>
      <c r="J43" s="154">
        <v>44870.5147685185</v>
      </c>
      <c r="K43" s="152" t="s">
        <v>80</v>
      </c>
    </row>
    <row r="44" spans="1:11" ht="12" customHeight="1" x14ac:dyDescent="0.35">
      <c r="A44" s="152">
        <v>2016</v>
      </c>
      <c r="B44" s="152" t="s">
        <v>67</v>
      </c>
      <c r="C44" s="152" t="s">
        <v>27</v>
      </c>
      <c r="D44" s="152" t="s">
        <v>187</v>
      </c>
      <c r="E44" s="152" t="s">
        <v>60</v>
      </c>
      <c r="F44" s="152" t="s">
        <v>185</v>
      </c>
      <c r="G44" s="153">
        <v>573000</v>
      </c>
      <c r="H44" s="51">
        <v>65000</v>
      </c>
      <c r="I44" s="153">
        <v>638000</v>
      </c>
      <c r="J44" s="154">
        <v>44872.529530405103</v>
      </c>
      <c r="K44" s="152" t="s">
        <v>186</v>
      </c>
    </row>
    <row r="45" spans="1:11" ht="12" customHeight="1" x14ac:dyDescent="0.35">
      <c r="A45" s="171">
        <v>2015</v>
      </c>
      <c r="B45" s="152" t="s">
        <v>67</v>
      </c>
      <c r="C45" s="152" t="s">
        <v>27</v>
      </c>
      <c r="D45" s="152" t="s">
        <v>194</v>
      </c>
      <c r="E45" s="152" t="s">
        <v>60</v>
      </c>
      <c r="F45" s="152" t="s">
        <v>189</v>
      </c>
      <c r="G45" s="153">
        <v>630600</v>
      </c>
      <c r="H45" s="51">
        <v>65000</v>
      </c>
      <c r="I45" s="153">
        <v>695600</v>
      </c>
      <c r="J45" s="154">
        <v>44872.529530405103</v>
      </c>
      <c r="K45" s="154" t="s">
        <v>191</v>
      </c>
    </row>
    <row r="46" spans="1:11" ht="12" customHeight="1" x14ac:dyDescent="0.35">
      <c r="A46" s="171">
        <v>2018</v>
      </c>
      <c r="B46" s="152" t="s">
        <v>67</v>
      </c>
      <c r="C46" s="152" t="s">
        <v>69</v>
      </c>
      <c r="D46" s="152" t="s">
        <v>193</v>
      </c>
      <c r="E46" s="152" t="s">
        <v>307</v>
      </c>
      <c r="F46" s="152" t="s">
        <v>190</v>
      </c>
      <c r="G46" s="153">
        <v>1859000</v>
      </c>
      <c r="H46" s="51">
        <v>75000</v>
      </c>
      <c r="I46" s="153">
        <v>1934000</v>
      </c>
      <c r="J46" s="154">
        <v>44872.529530405103</v>
      </c>
      <c r="K46" s="170" t="s">
        <v>192</v>
      </c>
    </row>
    <row r="47" spans="1:11" ht="12" customHeight="1" x14ac:dyDescent="0.35">
      <c r="A47" s="53">
        <v>2016</v>
      </c>
      <c r="B47" s="53" t="s">
        <v>67</v>
      </c>
      <c r="C47" s="53" t="s">
        <v>27</v>
      </c>
      <c r="D47" s="53" t="s">
        <v>222</v>
      </c>
      <c r="E47" s="152" t="s">
        <v>144</v>
      </c>
      <c r="F47" s="53" t="s">
        <v>208</v>
      </c>
      <c r="G47" s="153">
        <v>625000</v>
      </c>
      <c r="H47" s="51">
        <v>65000</v>
      </c>
      <c r="I47" s="153">
        <v>690000</v>
      </c>
      <c r="J47" s="155">
        <v>44873.612916701401</v>
      </c>
      <c r="K47" s="53" t="s">
        <v>39</v>
      </c>
    </row>
    <row r="48" spans="1:11" ht="12" customHeight="1" x14ac:dyDescent="0.35">
      <c r="A48" s="53">
        <v>2015</v>
      </c>
      <c r="B48" s="53" t="s">
        <v>67</v>
      </c>
      <c r="C48" s="53" t="s">
        <v>196</v>
      </c>
      <c r="D48" s="53" t="s">
        <v>223</v>
      </c>
      <c r="E48" s="152" t="s">
        <v>367</v>
      </c>
      <c r="F48" s="53" t="s">
        <v>206</v>
      </c>
      <c r="G48" s="153">
        <v>709000</v>
      </c>
      <c r="H48" s="51">
        <v>65000</v>
      </c>
      <c r="I48" s="153">
        <v>774000</v>
      </c>
      <c r="J48" s="155">
        <v>44873.5956513079</v>
      </c>
      <c r="K48" s="53" t="s">
        <v>40</v>
      </c>
    </row>
    <row r="49" spans="1:11" ht="12" customHeight="1" x14ac:dyDescent="0.35">
      <c r="A49" s="53">
        <v>2017</v>
      </c>
      <c r="B49" s="53" t="s">
        <v>67</v>
      </c>
      <c r="C49" s="53" t="s">
        <v>30</v>
      </c>
      <c r="D49" s="53" t="s">
        <v>224</v>
      </c>
      <c r="E49" s="152" t="s">
        <v>42</v>
      </c>
      <c r="F49" s="53" t="s">
        <v>210</v>
      </c>
      <c r="G49" s="153">
        <v>1945000</v>
      </c>
      <c r="H49" s="51">
        <v>75000</v>
      </c>
      <c r="I49" s="153">
        <v>2020000</v>
      </c>
      <c r="J49" s="155">
        <v>44873.688273692103</v>
      </c>
      <c r="K49" s="53" t="s">
        <v>40</v>
      </c>
    </row>
    <row r="50" spans="1:11" ht="12" customHeight="1" x14ac:dyDescent="0.35">
      <c r="A50" s="53">
        <v>2017</v>
      </c>
      <c r="B50" s="53" t="s">
        <v>67</v>
      </c>
      <c r="C50" s="53" t="s">
        <v>30</v>
      </c>
      <c r="D50" s="53" t="s">
        <v>225</v>
      </c>
      <c r="E50" s="152" t="s">
        <v>365</v>
      </c>
      <c r="F50" s="53" t="s">
        <v>207</v>
      </c>
      <c r="G50" s="153">
        <v>1592000</v>
      </c>
      <c r="H50" s="51">
        <v>75000</v>
      </c>
      <c r="I50" s="153">
        <v>1667000</v>
      </c>
      <c r="J50" s="155">
        <v>44873.610711192101</v>
      </c>
      <c r="K50" s="53" t="s">
        <v>39</v>
      </c>
    </row>
    <row r="51" spans="1:11" ht="12" customHeight="1" x14ac:dyDescent="0.35">
      <c r="A51" s="53">
        <v>2019</v>
      </c>
      <c r="B51" s="53" t="s">
        <v>67</v>
      </c>
      <c r="C51" s="53" t="s">
        <v>30</v>
      </c>
      <c r="D51" s="53" t="s">
        <v>226</v>
      </c>
      <c r="E51" s="152" t="s">
        <v>42</v>
      </c>
      <c r="F51" s="53" t="s">
        <v>209</v>
      </c>
      <c r="G51" s="153">
        <v>1750000</v>
      </c>
      <c r="H51" s="51">
        <v>75000</v>
      </c>
      <c r="I51" s="153">
        <v>1825000</v>
      </c>
      <c r="J51" s="155">
        <v>44873.6351335648</v>
      </c>
      <c r="K51" s="53" t="s">
        <v>40</v>
      </c>
    </row>
    <row r="52" spans="1:11" ht="12" customHeight="1" x14ac:dyDescent="0.35">
      <c r="A52" s="53">
        <v>2015</v>
      </c>
      <c r="B52" s="53" t="s">
        <v>67</v>
      </c>
      <c r="C52" s="53" t="s">
        <v>27</v>
      </c>
      <c r="D52" s="53" t="s">
        <v>227</v>
      </c>
      <c r="E52" s="152" t="s">
        <v>309</v>
      </c>
      <c r="F52" s="53" t="s">
        <v>212</v>
      </c>
      <c r="G52" s="153">
        <v>689000</v>
      </c>
      <c r="H52" s="51">
        <v>65000</v>
      </c>
      <c r="I52" s="153">
        <v>754000</v>
      </c>
      <c r="J52" s="155">
        <v>44873.791272569397</v>
      </c>
      <c r="K52" s="53" t="s">
        <v>40</v>
      </c>
    </row>
    <row r="53" spans="1:11" ht="12" customHeight="1" x14ac:dyDescent="0.35">
      <c r="A53" s="53">
        <v>2015</v>
      </c>
      <c r="B53" s="53" t="s">
        <v>67</v>
      </c>
      <c r="C53" s="53" t="s">
        <v>27</v>
      </c>
      <c r="D53" s="53" t="s">
        <v>228</v>
      </c>
      <c r="E53" s="152" t="s">
        <v>60</v>
      </c>
      <c r="F53" s="53" t="s">
        <v>211</v>
      </c>
      <c r="G53" s="153">
        <v>855000</v>
      </c>
      <c r="H53" s="51">
        <v>65000</v>
      </c>
      <c r="I53" s="153">
        <v>920000</v>
      </c>
      <c r="J53" s="155">
        <v>44873.791258877303</v>
      </c>
      <c r="K53" s="53" t="s">
        <v>40</v>
      </c>
    </row>
    <row r="54" spans="1:11" ht="12" customHeight="1" x14ac:dyDescent="0.35">
      <c r="A54" s="53">
        <v>2017</v>
      </c>
      <c r="B54" s="53" t="s">
        <v>67</v>
      </c>
      <c r="C54" s="53" t="s">
        <v>27</v>
      </c>
      <c r="D54" s="53" t="s">
        <v>229</v>
      </c>
      <c r="E54" s="152" t="s">
        <v>60</v>
      </c>
      <c r="F54" s="53" t="s">
        <v>214</v>
      </c>
      <c r="G54" s="153">
        <v>625000</v>
      </c>
      <c r="H54" s="51">
        <v>65000</v>
      </c>
      <c r="I54" s="153">
        <v>690000</v>
      </c>
      <c r="J54" s="155">
        <v>44874.689664155099</v>
      </c>
      <c r="K54" s="53" t="s">
        <v>192</v>
      </c>
    </row>
    <row r="55" spans="1:11" ht="12" customHeight="1" x14ac:dyDescent="0.35">
      <c r="A55" s="53">
        <v>2012</v>
      </c>
      <c r="B55" s="53" t="s">
        <v>67</v>
      </c>
      <c r="C55" s="53" t="s">
        <v>27</v>
      </c>
      <c r="D55" s="53" t="s">
        <v>230</v>
      </c>
      <c r="E55" s="152" t="s">
        <v>60</v>
      </c>
      <c r="F55" s="53" t="s">
        <v>216</v>
      </c>
      <c r="G55" s="153">
        <v>470000</v>
      </c>
      <c r="H55" s="51">
        <v>55000</v>
      </c>
      <c r="I55" s="153">
        <v>525000</v>
      </c>
      <c r="J55" s="155">
        <v>44874.689699224502</v>
      </c>
      <c r="K55" s="53" t="s">
        <v>231</v>
      </c>
    </row>
    <row r="56" spans="1:11" ht="12" customHeight="1" x14ac:dyDescent="0.35">
      <c r="A56" s="53">
        <v>2012</v>
      </c>
      <c r="B56" s="53" t="s">
        <v>67</v>
      </c>
      <c r="C56" s="53" t="s">
        <v>27</v>
      </c>
      <c r="D56" s="53" t="s">
        <v>232</v>
      </c>
      <c r="E56" s="152" t="s">
        <v>60</v>
      </c>
      <c r="F56" s="53" t="s">
        <v>215</v>
      </c>
      <c r="G56" s="153">
        <v>555000</v>
      </c>
      <c r="H56" s="51">
        <v>65000</v>
      </c>
      <c r="I56" s="153">
        <v>620000</v>
      </c>
      <c r="J56" s="155">
        <v>44874.689685300902</v>
      </c>
      <c r="K56" s="53" t="s">
        <v>41</v>
      </c>
    </row>
    <row r="57" spans="1:11" ht="12" customHeight="1" x14ac:dyDescent="0.35">
      <c r="A57" s="53">
        <v>2007</v>
      </c>
      <c r="B57" s="53" t="s">
        <v>67</v>
      </c>
      <c r="C57" s="53" t="s">
        <v>218</v>
      </c>
      <c r="D57" s="53" t="s">
        <v>233</v>
      </c>
      <c r="E57" s="152" t="s">
        <v>692</v>
      </c>
      <c r="F57" s="53" t="s">
        <v>213</v>
      </c>
      <c r="G57" s="153">
        <v>190000</v>
      </c>
      <c r="H57" s="51">
        <v>55000</v>
      </c>
      <c r="I57" s="153">
        <v>245000</v>
      </c>
      <c r="J57" s="155">
        <v>44874.683810532399</v>
      </c>
      <c r="K57" s="53" t="s">
        <v>234</v>
      </c>
    </row>
    <row r="58" spans="1:11" ht="12" customHeight="1" x14ac:dyDescent="0.35">
      <c r="A58" s="53">
        <v>2017</v>
      </c>
      <c r="B58" s="53" t="s">
        <v>67</v>
      </c>
      <c r="C58" s="53" t="s">
        <v>219</v>
      </c>
      <c r="D58" s="53" t="s">
        <v>235</v>
      </c>
      <c r="E58" s="152" t="s">
        <v>691</v>
      </c>
      <c r="F58" s="53" t="s">
        <v>217</v>
      </c>
      <c r="G58" s="153">
        <v>1184000</v>
      </c>
      <c r="H58" s="51">
        <v>65000</v>
      </c>
      <c r="I58" s="153">
        <v>1249000</v>
      </c>
      <c r="J58" s="155">
        <v>44874.691471678198</v>
      </c>
      <c r="K58" s="53" t="s">
        <v>234</v>
      </c>
    </row>
    <row r="59" spans="1:11" ht="12" customHeight="1" x14ac:dyDescent="0.35">
      <c r="A59" s="170"/>
      <c r="B59" s="170"/>
      <c r="C59" s="170"/>
      <c r="G59" s="172"/>
      <c r="H59" s="156"/>
      <c r="I59" s="172"/>
      <c r="J59" s="49"/>
    </row>
    <row r="60" spans="1:11" ht="12" customHeight="1" x14ac:dyDescent="0.35">
      <c r="A60" s="170"/>
      <c r="B60" s="170"/>
      <c r="C60" s="170"/>
      <c r="G60" s="172"/>
      <c r="H60" s="156"/>
      <c r="I60" s="172"/>
      <c r="J60" s="49"/>
    </row>
    <row r="61" spans="1:11" ht="12" customHeight="1" x14ac:dyDescent="0.35">
      <c r="A61" s="122" t="s">
        <v>11</v>
      </c>
      <c r="B61" s="158"/>
      <c r="C61" s="158"/>
      <c r="D61" s="158"/>
      <c r="E61" s="158"/>
      <c r="F61" s="159">
        <f>COUNTA(F26:F60)</f>
        <v>33</v>
      </c>
      <c r="G61" s="160">
        <f>SUM(G26:G60)</f>
        <v>45315400</v>
      </c>
      <c r="H61" s="160">
        <f>SUM(H26:H60)</f>
        <v>2315000</v>
      </c>
      <c r="I61" s="160">
        <f>SUM(I26:I60)</f>
        <v>47630400</v>
      </c>
      <c r="J61" s="161"/>
      <c r="K61" s="122"/>
    </row>
    <row r="62" spans="1:11" ht="12" customHeight="1" x14ac:dyDescent="0.35">
      <c r="G62" s="156"/>
      <c r="H62" s="156"/>
      <c r="I62" s="157"/>
      <c r="J62" s="49"/>
    </row>
    <row r="63" spans="1:11" ht="12" customHeight="1" x14ac:dyDescent="0.35">
      <c r="A63" s="192" t="s">
        <v>19</v>
      </c>
      <c r="G63" s="48"/>
      <c r="H63" s="165"/>
      <c r="I63" s="166"/>
      <c r="J63" s="49"/>
    </row>
    <row r="64" spans="1:11" s="50" customFormat="1" ht="12" customHeight="1" x14ac:dyDescent="0.35">
      <c r="A64" s="50" t="s">
        <v>0</v>
      </c>
      <c r="B64" s="50" t="s">
        <v>66</v>
      </c>
      <c r="C64" s="50" t="s">
        <v>25</v>
      </c>
      <c r="D64" s="50" t="s">
        <v>44</v>
      </c>
      <c r="E64" s="50" t="s">
        <v>45</v>
      </c>
      <c r="F64" s="50" t="s">
        <v>1</v>
      </c>
      <c r="G64" s="150" t="s">
        <v>2</v>
      </c>
      <c r="H64" s="150" t="s">
        <v>3</v>
      </c>
      <c r="I64" s="151" t="s">
        <v>4</v>
      </c>
      <c r="J64" s="86" t="s">
        <v>5</v>
      </c>
      <c r="K64" s="50" t="s">
        <v>6</v>
      </c>
    </row>
    <row r="65" spans="1:11" ht="12" customHeight="1" x14ac:dyDescent="0.35">
      <c r="A65" s="54">
        <v>2018</v>
      </c>
      <c r="B65" s="54" t="s">
        <v>67</v>
      </c>
      <c r="C65" s="54" t="s">
        <v>30</v>
      </c>
      <c r="D65" s="54" t="s">
        <v>204</v>
      </c>
      <c r="E65" s="152" t="s">
        <v>308</v>
      </c>
      <c r="F65" s="54" t="s">
        <v>205</v>
      </c>
      <c r="G65" s="153">
        <v>1915800</v>
      </c>
      <c r="H65" s="51">
        <v>75000</v>
      </c>
      <c r="I65" s="153">
        <v>1990800</v>
      </c>
      <c r="J65" s="173">
        <v>44874.695572881901</v>
      </c>
      <c r="K65" s="17" t="s">
        <v>54</v>
      </c>
    </row>
    <row r="66" spans="1:11" ht="12" customHeight="1" x14ac:dyDescent="0.35">
      <c r="A66" s="53">
        <v>2017</v>
      </c>
      <c r="B66" s="53" t="s">
        <v>67</v>
      </c>
      <c r="C66" s="53" t="s">
        <v>27</v>
      </c>
      <c r="D66" s="53" t="s">
        <v>261</v>
      </c>
      <c r="E66" s="152" t="s">
        <v>60</v>
      </c>
      <c r="F66" s="53" t="s">
        <v>262</v>
      </c>
      <c r="G66" s="153">
        <v>698000</v>
      </c>
      <c r="H66" s="51">
        <v>65000</v>
      </c>
      <c r="I66" s="153">
        <v>763000</v>
      </c>
      <c r="J66" s="155">
        <v>44876.565897719898</v>
      </c>
      <c r="K66" s="53" t="s">
        <v>260</v>
      </c>
    </row>
    <row r="67" spans="1:11" ht="12" customHeight="1" x14ac:dyDescent="0.35">
      <c r="A67" s="53">
        <v>2020</v>
      </c>
      <c r="B67" s="53" t="s">
        <v>67</v>
      </c>
      <c r="C67" s="53" t="s">
        <v>258</v>
      </c>
      <c r="D67" s="53" t="s">
        <v>263</v>
      </c>
      <c r="E67" s="152" t="s">
        <v>690</v>
      </c>
      <c r="F67" s="53" t="s">
        <v>264</v>
      </c>
      <c r="G67" s="153">
        <v>1980000</v>
      </c>
      <c r="H67" s="51">
        <v>75000</v>
      </c>
      <c r="I67" s="153">
        <v>2055000</v>
      </c>
      <c r="J67" s="155">
        <v>44876.638260104199</v>
      </c>
      <c r="K67" s="53" t="s">
        <v>260</v>
      </c>
    </row>
    <row r="68" spans="1:11" ht="12" customHeight="1" x14ac:dyDescent="0.35">
      <c r="A68" s="174">
        <v>2018</v>
      </c>
      <c r="B68" s="174" t="s">
        <v>67</v>
      </c>
      <c r="C68" s="174" t="s">
        <v>30</v>
      </c>
      <c r="D68" s="174" t="s">
        <v>272</v>
      </c>
      <c r="E68" s="152" t="s">
        <v>310</v>
      </c>
      <c r="F68" s="174" t="s">
        <v>273</v>
      </c>
      <c r="G68" s="153">
        <v>1755000</v>
      </c>
      <c r="H68" s="51">
        <v>75000</v>
      </c>
      <c r="I68" s="153">
        <v>1830000</v>
      </c>
      <c r="J68" s="175">
        <v>44887.894419560202</v>
      </c>
      <c r="K68" s="174" t="s">
        <v>40</v>
      </c>
    </row>
    <row r="69" spans="1:11" s="14" customFormat="1" ht="12" customHeight="1" x14ac:dyDescent="0.35">
      <c r="A69" s="176">
        <v>2021</v>
      </c>
      <c r="B69" s="176" t="s">
        <v>67</v>
      </c>
      <c r="C69" s="176" t="s">
        <v>69</v>
      </c>
      <c r="D69" s="176" t="s">
        <v>274</v>
      </c>
      <c r="E69" s="177" t="s">
        <v>312</v>
      </c>
      <c r="F69" s="176" t="s">
        <v>311</v>
      </c>
      <c r="G69" s="178">
        <v>2252000</v>
      </c>
      <c r="H69" s="51">
        <v>75000</v>
      </c>
      <c r="I69" s="179">
        <v>2327000</v>
      </c>
      <c r="J69" s="180">
        <v>44887.894405787003</v>
      </c>
      <c r="K69" s="176" t="s">
        <v>40</v>
      </c>
    </row>
    <row r="70" spans="1:11" ht="12" customHeight="1" x14ac:dyDescent="0.35">
      <c r="A70" s="174">
        <v>2019</v>
      </c>
      <c r="B70" s="174" t="s">
        <v>67</v>
      </c>
      <c r="C70" s="174" t="s">
        <v>30</v>
      </c>
      <c r="D70" s="174" t="s">
        <v>275</v>
      </c>
      <c r="E70" s="152" t="s">
        <v>276</v>
      </c>
      <c r="F70" s="174" t="s">
        <v>277</v>
      </c>
      <c r="G70" s="153">
        <v>1899000</v>
      </c>
      <c r="H70" s="51">
        <v>75000</v>
      </c>
      <c r="I70" s="153">
        <v>1974000</v>
      </c>
      <c r="J70" s="175">
        <v>44887.740694710701</v>
      </c>
      <c r="K70" s="174" t="s">
        <v>40</v>
      </c>
    </row>
    <row r="71" spans="1:11" ht="12" customHeight="1" x14ac:dyDescent="0.35">
      <c r="A71" s="174">
        <v>2017</v>
      </c>
      <c r="B71" s="174" t="s">
        <v>67</v>
      </c>
      <c r="C71" s="174" t="s">
        <v>30</v>
      </c>
      <c r="D71" s="174" t="s">
        <v>270</v>
      </c>
      <c r="E71" s="152" t="s">
        <v>42</v>
      </c>
      <c r="F71" s="174" t="s">
        <v>271</v>
      </c>
      <c r="G71" s="153">
        <v>1540000</v>
      </c>
      <c r="H71" s="51">
        <v>75000</v>
      </c>
      <c r="I71" s="153">
        <v>1615000</v>
      </c>
      <c r="J71" s="175">
        <v>44888.891466585701</v>
      </c>
      <c r="K71" s="174" t="s">
        <v>231</v>
      </c>
    </row>
    <row r="72" spans="1:11" ht="12" customHeight="1" x14ac:dyDescent="0.35">
      <c r="A72" s="174">
        <v>2014</v>
      </c>
      <c r="B72" s="174" t="s">
        <v>67</v>
      </c>
      <c r="C72" s="174" t="s">
        <v>27</v>
      </c>
      <c r="D72" s="174" t="s">
        <v>278</v>
      </c>
      <c r="E72" s="152" t="s">
        <v>309</v>
      </c>
      <c r="F72" s="174" t="s">
        <v>279</v>
      </c>
      <c r="G72" s="153">
        <v>568500</v>
      </c>
      <c r="H72" s="51">
        <v>65000</v>
      </c>
      <c r="I72" s="153">
        <v>633500</v>
      </c>
      <c r="J72" s="175">
        <v>44888.438656099497</v>
      </c>
      <c r="K72" s="174" t="s">
        <v>231</v>
      </c>
    </row>
    <row r="73" spans="1:11" ht="12" customHeight="1" x14ac:dyDescent="0.35">
      <c r="A73" s="174">
        <v>2017</v>
      </c>
      <c r="B73" s="174" t="s">
        <v>67</v>
      </c>
      <c r="C73" s="174" t="s">
        <v>30</v>
      </c>
      <c r="D73" s="174" t="s">
        <v>280</v>
      </c>
      <c r="E73" s="152" t="s">
        <v>42</v>
      </c>
      <c r="F73" s="174" t="s">
        <v>281</v>
      </c>
      <c r="G73" s="153">
        <v>1723500</v>
      </c>
      <c r="H73" s="51">
        <v>75000</v>
      </c>
      <c r="I73" s="153">
        <v>1798500</v>
      </c>
      <c r="J73" s="175">
        <v>44888.891478356498</v>
      </c>
      <c r="K73" s="174" t="s">
        <v>231</v>
      </c>
    </row>
    <row r="74" spans="1:11" ht="12" customHeight="1" x14ac:dyDescent="0.35">
      <c r="A74" s="174">
        <v>2013</v>
      </c>
      <c r="B74" s="174" t="s">
        <v>67</v>
      </c>
      <c r="C74" s="174" t="s">
        <v>27</v>
      </c>
      <c r="D74" s="174" t="s">
        <v>282</v>
      </c>
      <c r="E74" s="152" t="s">
        <v>43</v>
      </c>
      <c r="F74" s="174" t="s">
        <v>283</v>
      </c>
      <c r="G74" s="153">
        <v>620000</v>
      </c>
      <c r="H74" s="51">
        <v>65000</v>
      </c>
      <c r="I74" s="153">
        <v>685000</v>
      </c>
      <c r="J74" s="175">
        <v>44888.8915478009</v>
      </c>
      <c r="K74" s="174" t="s">
        <v>231</v>
      </c>
    </row>
    <row r="75" spans="1:11" ht="12" customHeight="1" x14ac:dyDescent="0.35">
      <c r="A75" s="174">
        <v>2017</v>
      </c>
      <c r="B75" s="174" t="s">
        <v>67</v>
      </c>
      <c r="C75" s="174" t="s">
        <v>27</v>
      </c>
      <c r="D75" s="174" t="s">
        <v>284</v>
      </c>
      <c r="E75" s="152" t="s">
        <v>689</v>
      </c>
      <c r="F75" s="174" t="s">
        <v>285</v>
      </c>
      <c r="G75" s="153">
        <v>1059000</v>
      </c>
      <c r="H75" s="51">
        <v>65000</v>
      </c>
      <c r="I75" s="153">
        <v>1124000</v>
      </c>
      <c r="J75" s="175">
        <v>44888.891536574098</v>
      </c>
      <c r="K75" s="174" t="s">
        <v>231</v>
      </c>
    </row>
    <row r="76" spans="1:11" ht="12" customHeight="1" x14ac:dyDescent="0.35">
      <c r="A76" s="174">
        <v>2013</v>
      </c>
      <c r="B76" s="174" t="s">
        <v>67</v>
      </c>
      <c r="C76" s="174" t="s">
        <v>27</v>
      </c>
      <c r="D76" s="174" t="s">
        <v>294</v>
      </c>
      <c r="E76" s="152" t="s">
        <v>43</v>
      </c>
      <c r="F76" s="174" t="s">
        <v>295</v>
      </c>
      <c r="G76" s="153">
        <v>465000</v>
      </c>
      <c r="H76" s="51">
        <v>55000</v>
      </c>
      <c r="I76" s="153">
        <v>520000</v>
      </c>
      <c r="J76" s="175">
        <v>44888.435356249996</v>
      </c>
      <c r="K76" s="174" t="s">
        <v>231</v>
      </c>
    </row>
    <row r="77" spans="1:11" ht="12" customHeight="1" x14ac:dyDescent="0.35">
      <c r="A77" s="174">
        <v>2018</v>
      </c>
      <c r="B77" s="174" t="s">
        <v>67</v>
      </c>
      <c r="C77" s="174" t="s">
        <v>30</v>
      </c>
      <c r="D77" s="174" t="s">
        <v>298</v>
      </c>
      <c r="E77" s="152" t="s">
        <v>308</v>
      </c>
      <c r="F77" s="174" t="s">
        <v>299</v>
      </c>
      <c r="G77" s="153">
        <v>1790000</v>
      </c>
      <c r="H77" s="51">
        <v>75000</v>
      </c>
      <c r="I77" s="153">
        <v>1865000</v>
      </c>
      <c r="J77" s="175">
        <v>44888.891447337999</v>
      </c>
      <c r="K77" s="174" t="s">
        <v>231</v>
      </c>
    </row>
    <row r="78" spans="1:11" ht="12" customHeight="1" x14ac:dyDescent="0.35">
      <c r="A78" s="174">
        <v>2017</v>
      </c>
      <c r="B78" s="174" t="s">
        <v>67</v>
      </c>
      <c r="C78" s="174" t="s">
        <v>27</v>
      </c>
      <c r="D78" s="174" t="s">
        <v>300</v>
      </c>
      <c r="E78" s="152" t="s">
        <v>43</v>
      </c>
      <c r="F78" s="174" t="s">
        <v>301</v>
      </c>
      <c r="G78" s="153">
        <v>904000</v>
      </c>
      <c r="H78" s="51">
        <v>65000</v>
      </c>
      <c r="I78" s="153">
        <v>969000</v>
      </c>
      <c r="J78" s="175">
        <v>44888.891525347201</v>
      </c>
      <c r="K78" s="174" t="s">
        <v>231</v>
      </c>
    </row>
    <row r="79" spans="1:11" ht="12" customHeight="1" x14ac:dyDescent="0.35">
      <c r="A79" s="174">
        <v>2019</v>
      </c>
      <c r="B79" s="174" t="s">
        <v>67</v>
      </c>
      <c r="C79" s="174" t="s">
        <v>69</v>
      </c>
      <c r="D79" s="174" t="s">
        <v>302</v>
      </c>
      <c r="E79" s="152" t="s">
        <v>307</v>
      </c>
      <c r="F79" s="174" t="s">
        <v>303</v>
      </c>
      <c r="G79" s="153">
        <v>1790000</v>
      </c>
      <c r="H79" s="51">
        <v>75000</v>
      </c>
      <c r="I79" s="153">
        <v>1865000</v>
      </c>
      <c r="J79" s="175">
        <v>44888.891490196802</v>
      </c>
      <c r="K79" s="174" t="s">
        <v>231</v>
      </c>
    </row>
    <row r="80" spans="1:11" ht="12" customHeight="1" x14ac:dyDescent="0.35">
      <c r="A80" s="174">
        <v>2018</v>
      </c>
      <c r="B80" s="174" t="s">
        <v>67</v>
      </c>
      <c r="C80" s="174" t="s">
        <v>30</v>
      </c>
      <c r="D80" s="174" t="s">
        <v>286</v>
      </c>
      <c r="E80" s="152" t="s">
        <v>308</v>
      </c>
      <c r="F80" s="174" t="s">
        <v>287</v>
      </c>
      <c r="G80" s="153">
        <v>1712000</v>
      </c>
      <c r="H80" s="51">
        <v>75000</v>
      </c>
      <c r="I80" s="153">
        <v>1787000</v>
      </c>
      <c r="J80" s="175">
        <v>44889.4001559838</v>
      </c>
      <c r="K80" s="174" t="s">
        <v>63</v>
      </c>
    </row>
    <row r="81" spans="1:11" ht="12" customHeight="1" x14ac:dyDescent="0.35">
      <c r="A81" s="174">
        <v>2009</v>
      </c>
      <c r="B81" s="174" t="s">
        <v>67</v>
      </c>
      <c r="C81" s="174" t="s">
        <v>265</v>
      </c>
      <c r="D81" s="174" t="s">
        <v>288</v>
      </c>
      <c r="E81" s="152" t="s">
        <v>688</v>
      </c>
      <c r="F81" s="174" t="s">
        <v>289</v>
      </c>
      <c r="G81" s="153">
        <v>339000</v>
      </c>
      <c r="H81" s="51">
        <v>55000</v>
      </c>
      <c r="I81" s="153">
        <v>394000</v>
      </c>
      <c r="J81" s="175">
        <v>44889.395141979199</v>
      </c>
      <c r="K81" s="174" t="s">
        <v>63</v>
      </c>
    </row>
    <row r="82" spans="1:11" ht="12" customHeight="1" x14ac:dyDescent="0.35">
      <c r="A82" s="174">
        <v>2017</v>
      </c>
      <c r="B82" s="174" t="s">
        <v>67</v>
      </c>
      <c r="C82" s="174" t="s">
        <v>27</v>
      </c>
      <c r="D82" s="174" t="s">
        <v>290</v>
      </c>
      <c r="E82" s="152" t="s">
        <v>60</v>
      </c>
      <c r="F82" s="174" t="s">
        <v>291</v>
      </c>
      <c r="G82" s="153">
        <v>736000</v>
      </c>
      <c r="H82" s="51">
        <v>65000</v>
      </c>
      <c r="I82" s="153">
        <v>801000</v>
      </c>
      <c r="J82" s="175">
        <v>44889.398638888902</v>
      </c>
      <c r="K82" s="174" t="s">
        <v>63</v>
      </c>
    </row>
    <row r="83" spans="1:11" ht="12" customHeight="1" x14ac:dyDescent="0.35">
      <c r="A83" s="174">
        <v>2018</v>
      </c>
      <c r="B83" s="174" t="s">
        <v>67</v>
      </c>
      <c r="C83" s="174" t="s">
        <v>69</v>
      </c>
      <c r="D83" s="174" t="s">
        <v>304</v>
      </c>
      <c r="E83" s="152" t="s">
        <v>72</v>
      </c>
      <c r="F83" s="174" t="s">
        <v>305</v>
      </c>
      <c r="G83" s="153">
        <v>1635000</v>
      </c>
      <c r="H83" s="51">
        <v>75000</v>
      </c>
      <c r="I83" s="153">
        <v>1710000</v>
      </c>
      <c r="J83" s="175">
        <v>44889.3992585995</v>
      </c>
      <c r="K83" s="174" t="s">
        <v>63</v>
      </c>
    </row>
    <row r="84" spans="1:11" ht="12" customHeight="1" x14ac:dyDescent="0.35">
      <c r="G84" s="156"/>
      <c r="H84" s="156"/>
      <c r="I84" s="157"/>
      <c r="J84" s="49"/>
    </row>
    <row r="85" spans="1:11" ht="12" customHeight="1" x14ac:dyDescent="0.35">
      <c r="G85" s="156"/>
      <c r="H85" s="156"/>
      <c r="I85" s="157"/>
      <c r="J85" s="49"/>
    </row>
    <row r="86" spans="1:11" ht="12" customHeight="1" x14ac:dyDescent="0.35">
      <c r="A86" s="122" t="s">
        <v>11</v>
      </c>
      <c r="B86" s="158"/>
      <c r="C86" s="158"/>
      <c r="D86" s="158"/>
      <c r="E86" s="158"/>
      <c r="F86" s="159">
        <v>19</v>
      </c>
      <c r="G86" s="160">
        <f>SUM(G65:G85)</f>
        <v>25381800</v>
      </c>
      <c r="H86" s="160">
        <f>SUM(H65:H85)</f>
        <v>1325000</v>
      </c>
      <c r="I86" s="160">
        <f>SUM(I65:I85)</f>
        <v>26706800</v>
      </c>
      <c r="J86" s="161"/>
      <c r="K86" s="122"/>
    </row>
    <row r="87" spans="1:11" ht="12" customHeight="1" x14ac:dyDescent="0.35">
      <c r="H87" s="48"/>
      <c r="J87" s="49"/>
    </row>
    <row r="88" spans="1:11" ht="12" customHeight="1" x14ac:dyDescent="0.35">
      <c r="A88" s="57" t="s">
        <v>321</v>
      </c>
      <c r="H88" s="48"/>
      <c r="J88" s="49"/>
    </row>
    <row r="89" spans="1:11" s="21" customFormat="1" ht="12" customHeight="1" x14ac:dyDescent="0.35">
      <c r="A89" s="181">
        <v>2017</v>
      </c>
      <c r="B89" s="181" t="s">
        <v>67</v>
      </c>
      <c r="C89" s="181" t="s">
        <v>267</v>
      </c>
      <c r="D89" s="181" t="s">
        <v>292</v>
      </c>
      <c r="E89" s="182"/>
      <c r="F89" s="181" t="s">
        <v>293</v>
      </c>
      <c r="G89" s="183"/>
      <c r="H89" s="51"/>
      <c r="I89" s="183"/>
      <c r="J89" s="184">
        <v>44888.8915023148</v>
      </c>
      <c r="K89" s="181" t="s">
        <v>231</v>
      </c>
    </row>
    <row r="90" spans="1:11" s="21" customFormat="1" ht="12" customHeight="1" x14ac:dyDescent="0.35">
      <c r="A90" s="181">
        <v>2017</v>
      </c>
      <c r="B90" s="181" t="s">
        <v>67</v>
      </c>
      <c r="C90" s="181" t="s">
        <v>267</v>
      </c>
      <c r="D90" s="181" t="s">
        <v>296</v>
      </c>
      <c r="E90" s="182"/>
      <c r="F90" s="181" t="s">
        <v>297</v>
      </c>
      <c r="G90" s="183"/>
      <c r="H90" s="51"/>
      <c r="I90" s="183"/>
      <c r="J90" s="184">
        <v>44888.891513692099</v>
      </c>
      <c r="K90" s="181" t="s">
        <v>231</v>
      </c>
    </row>
    <row r="91" spans="1:11" ht="12" customHeight="1" x14ac:dyDescent="0.35">
      <c r="H91" s="48"/>
      <c r="J91" s="49"/>
    </row>
    <row r="92" spans="1:11" ht="12" customHeight="1" x14ac:dyDescent="0.35">
      <c r="A92" s="122" t="s">
        <v>11</v>
      </c>
      <c r="B92" s="158"/>
      <c r="C92" s="158"/>
      <c r="D92" s="158"/>
      <c r="E92" s="158"/>
      <c r="F92" s="159">
        <v>2</v>
      </c>
      <c r="G92" s="160"/>
      <c r="H92" s="160"/>
      <c r="I92" s="160"/>
      <c r="J92" s="161"/>
      <c r="K92" s="122"/>
    </row>
    <row r="93" spans="1:11" ht="12" customHeight="1" x14ac:dyDescent="0.35">
      <c r="H93" s="48"/>
      <c r="J93" s="49"/>
    </row>
    <row r="94" spans="1:11" ht="12" customHeight="1" x14ac:dyDescent="0.35">
      <c r="G94" s="156"/>
      <c r="H94" s="156"/>
      <c r="I94" s="157"/>
      <c r="J94" s="49"/>
    </row>
    <row r="95" spans="1:11" ht="12" customHeight="1" x14ac:dyDescent="0.35">
      <c r="A95" s="185"/>
      <c r="B95" s="186" t="s">
        <v>47</v>
      </c>
      <c r="C95" s="186"/>
      <c r="D95" s="186"/>
      <c r="E95" s="186"/>
      <c r="F95" s="187">
        <f>SUM(F86,F61,F15,F92)</f>
        <v>63</v>
      </c>
      <c r="G95" s="188">
        <f>SUM(G15,G22,G61,G86)</f>
        <v>87003200</v>
      </c>
      <c r="H95" s="188">
        <f>SUM(H86:H94,H61:H62,H22:H24,H15:H16)</f>
        <v>4305000</v>
      </c>
      <c r="I95" s="189">
        <f>SUM(I86:I87,I61:I62,I22:I23,I15:I17)</f>
        <v>91308200</v>
      </c>
      <c r="J95" s="190"/>
      <c r="K95" s="185"/>
    </row>
    <row r="96" spans="1:11" ht="12" customHeight="1" x14ac:dyDescent="0.35">
      <c r="G96" s="165"/>
      <c r="H96" s="165"/>
      <c r="I96" s="165"/>
      <c r="J96" s="49"/>
    </row>
    <row r="98" spans="1:3" ht="12" customHeight="1" x14ac:dyDescent="0.3">
      <c r="A98" s="55" t="s">
        <v>24</v>
      </c>
      <c r="B98" s="55"/>
      <c r="C98" s="55"/>
    </row>
    <row r="99" spans="1:3" ht="12" customHeight="1" x14ac:dyDescent="0.3">
      <c r="A99" s="55" t="s">
        <v>25</v>
      </c>
      <c r="B99" s="55" t="s">
        <v>26</v>
      </c>
      <c r="C99" s="55" t="s">
        <v>10</v>
      </c>
    </row>
    <row r="100" spans="1:3" ht="12" customHeight="1" x14ac:dyDescent="0.3">
      <c r="A100" s="55" t="s">
        <v>196</v>
      </c>
      <c r="B100" s="55" t="s">
        <v>203</v>
      </c>
      <c r="C100" s="55">
        <v>2</v>
      </c>
    </row>
    <row r="101" spans="1:3" ht="12" customHeight="1" x14ac:dyDescent="0.3">
      <c r="A101" s="55" t="s">
        <v>219</v>
      </c>
      <c r="B101" s="55" t="s">
        <v>188</v>
      </c>
      <c r="C101" s="55">
        <v>1</v>
      </c>
    </row>
    <row r="102" spans="1:3" ht="12" customHeight="1" x14ac:dyDescent="0.3">
      <c r="A102" s="55" t="s">
        <v>27</v>
      </c>
      <c r="B102" s="55" t="s">
        <v>28</v>
      </c>
      <c r="C102" s="55">
        <v>16</v>
      </c>
    </row>
    <row r="103" spans="1:3" ht="12" customHeight="1" x14ac:dyDescent="0.3">
      <c r="A103" s="55" t="s">
        <v>218</v>
      </c>
      <c r="B103" s="55" t="s">
        <v>253</v>
      </c>
      <c r="C103" s="55">
        <v>1</v>
      </c>
    </row>
    <row r="104" spans="1:3" ht="12" customHeight="1" x14ac:dyDescent="0.3">
      <c r="A104" s="55" t="s">
        <v>236</v>
      </c>
      <c r="B104" s="55" t="s">
        <v>254</v>
      </c>
      <c r="C104" s="55">
        <v>1</v>
      </c>
    </row>
    <row r="105" spans="1:3" ht="12" customHeight="1" x14ac:dyDescent="0.3">
      <c r="A105" s="55" t="s">
        <v>160</v>
      </c>
      <c r="B105" s="55" t="s">
        <v>188</v>
      </c>
      <c r="C105" s="55">
        <v>2</v>
      </c>
    </row>
    <row r="106" spans="1:3" ht="12" customHeight="1" x14ac:dyDescent="0.3">
      <c r="A106" s="55" t="s">
        <v>258</v>
      </c>
      <c r="B106" s="55" t="s">
        <v>86</v>
      </c>
      <c r="C106" s="55">
        <v>1</v>
      </c>
    </row>
    <row r="107" spans="1:3" ht="12" customHeight="1" x14ac:dyDescent="0.3">
      <c r="A107" s="55"/>
      <c r="B107" s="55" t="s">
        <v>259</v>
      </c>
      <c r="C107" s="55">
        <v>1</v>
      </c>
    </row>
    <row r="108" spans="1:3" ht="12" customHeight="1" x14ac:dyDescent="0.3">
      <c r="A108" s="55" t="s">
        <v>69</v>
      </c>
      <c r="B108" s="55" t="s">
        <v>86</v>
      </c>
      <c r="C108" s="55">
        <v>3</v>
      </c>
    </row>
    <row r="109" spans="1:3" ht="12" customHeight="1" x14ac:dyDescent="0.3">
      <c r="A109" s="55"/>
      <c r="B109" s="55" t="s">
        <v>269</v>
      </c>
      <c r="C109" s="55">
        <v>1</v>
      </c>
    </row>
    <row r="110" spans="1:3" ht="12" customHeight="1" x14ac:dyDescent="0.3">
      <c r="A110" s="55" t="s">
        <v>32</v>
      </c>
      <c r="B110" s="55" t="s">
        <v>86</v>
      </c>
      <c r="C110" s="55">
        <v>4</v>
      </c>
    </row>
    <row r="111" spans="1:3" ht="12" customHeight="1" x14ac:dyDescent="0.3">
      <c r="A111" s="55" t="s">
        <v>30</v>
      </c>
      <c r="B111" s="55" t="s">
        <v>31</v>
      </c>
      <c r="C111" s="55">
        <v>25</v>
      </c>
    </row>
    <row r="112" spans="1:3" ht="12" customHeight="1" x14ac:dyDescent="0.3">
      <c r="A112" s="55"/>
      <c r="B112" s="55" t="s">
        <v>156</v>
      </c>
      <c r="C112" s="55">
        <v>1</v>
      </c>
    </row>
    <row r="113" spans="1:3" ht="12" customHeight="1" x14ac:dyDescent="0.3">
      <c r="A113" s="55" t="s">
        <v>157</v>
      </c>
      <c r="B113" s="55" t="s">
        <v>86</v>
      </c>
      <c r="C113" s="55">
        <v>1</v>
      </c>
    </row>
    <row r="114" spans="1:3" ht="12" customHeight="1" x14ac:dyDescent="0.3">
      <c r="A114" s="55" t="s">
        <v>265</v>
      </c>
      <c r="B114" s="55" t="s">
        <v>266</v>
      </c>
      <c r="C114" s="55">
        <v>1</v>
      </c>
    </row>
    <row r="115" spans="1:3" ht="12" customHeight="1" x14ac:dyDescent="0.3">
      <c r="A115" s="55" t="s">
        <v>267</v>
      </c>
      <c r="B115" s="55" t="s">
        <v>268</v>
      </c>
      <c r="C115" s="55">
        <v>2</v>
      </c>
    </row>
    <row r="116" spans="1:3" ht="12" customHeight="1" thickBot="1" x14ac:dyDescent="0.35">
      <c r="A116" s="56" t="s">
        <v>29</v>
      </c>
      <c r="B116" s="56"/>
      <c r="C116" s="56">
        <v>63</v>
      </c>
    </row>
    <row r="117" spans="1:3" ht="12" customHeight="1" thickTop="1" x14ac:dyDescent="0.35"/>
  </sheetData>
  <conditionalFormatting sqref="A87:A88 A91 A93">
    <cfRule type="duplicateValues" dxfId="82" priority="32"/>
  </conditionalFormatting>
  <conditionalFormatting sqref="F3">
    <cfRule type="duplicateValues" dxfId="81" priority="43"/>
  </conditionalFormatting>
  <conditionalFormatting sqref="F4">
    <cfRule type="duplicateValues" dxfId="80" priority="45"/>
  </conditionalFormatting>
  <conditionalFormatting sqref="F5">
    <cfRule type="duplicateValues" dxfId="79" priority="44"/>
  </conditionalFormatting>
  <conditionalFormatting sqref="F6:F12">
    <cfRule type="duplicateValues" dxfId="78" priority="46"/>
  </conditionalFormatting>
  <conditionalFormatting sqref="F18">
    <cfRule type="duplicateValues" dxfId="77" priority="47"/>
  </conditionalFormatting>
  <conditionalFormatting sqref="F25">
    <cfRule type="duplicateValues" dxfId="76" priority="48"/>
  </conditionalFormatting>
  <conditionalFormatting sqref="F26:F58">
    <cfRule type="duplicateValues" dxfId="75" priority="49"/>
  </conditionalFormatting>
  <conditionalFormatting sqref="F64">
    <cfRule type="duplicateValues" dxfId="74" priority="50"/>
  </conditionalFormatting>
  <conditionalFormatting sqref="F65:F83 F89:F90">
    <cfRule type="duplicateValues" dxfId="73" priority="51"/>
  </conditionalFormatting>
  <hyperlinks>
    <hyperlink ref="F45" r:id="rId2" xr:uid="{00000000-0004-0000-0700-000000000000}"/>
    <hyperlink ref="F46" r:id="rId3" xr:uid="{00000000-0004-0000-0700-000001000000}"/>
    <hyperlink ref="F34" r:id="rId4" xr:uid="{00000000-0004-0000-0700-000002000000}"/>
    <hyperlink ref="F35" r:id="rId5" xr:uid="{00000000-0004-0000-0700-000003000000}"/>
  </hyperlinks>
  <pageMargins left="0.7" right="0.7" top="0.75" bottom="0.75" header="0.3" footer="0.3"/>
  <pageSetup paperSize="9" orientation="portrait" r:id="rId6"/>
  <ignoredErrors>
    <ignoredError sqref="G69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81"/>
  <sheetViews>
    <sheetView zoomScale="90" zoomScaleNormal="90" workbookViewId="0">
      <selection activeCell="E14" sqref="E14"/>
    </sheetView>
  </sheetViews>
  <sheetFormatPr defaultColWidth="9" defaultRowHeight="13" x14ac:dyDescent="0.35"/>
  <cols>
    <col min="1" max="1" width="19.81640625" style="17" customWidth="1"/>
    <col min="2" max="2" width="18.54296875" style="17" bestFit="1" customWidth="1"/>
    <col min="3" max="3" width="22.453125" style="17" customWidth="1"/>
    <col min="4" max="4" width="9.453125" style="17" customWidth="1"/>
    <col min="5" max="5" width="23" style="17" customWidth="1"/>
    <col min="6" max="6" width="17.453125" style="17" customWidth="1"/>
    <col min="7" max="7" width="12.453125" style="48" customWidth="1"/>
    <col min="8" max="9" width="11.54296875" style="48" customWidth="1"/>
    <col min="10" max="10" width="13.453125" style="17" customWidth="1"/>
    <col min="11" max="11" width="23" style="17" customWidth="1"/>
    <col min="12" max="12" width="7.453125" style="17" customWidth="1"/>
    <col min="13" max="13" width="9.453125" style="17" bestFit="1" customWidth="1"/>
    <col min="14" max="14" width="19.453125" style="17" customWidth="1"/>
    <col min="15" max="17" width="9.1796875" style="17" bestFit="1" customWidth="1"/>
    <col min="18" max="16384" width="9" style="17"/>
  </cols>
  <sheetData>
    <row r="1" spans="1:18" ht="15" customHeight="1" x14ac:dyDescent="0.35">
      <c r="J1" s="49"/>
    </row>
    <row r="2" spans="1:18" ht="15" customHeight="1" x14ac:dyDescent="0.35">
      <c r="A2" s="191" t="s">
        <v>17</v>
      </c>
      <c r="C2" s="57"/>
      <c r="D2" s="57"/>
      <c r="E2" s="57"/>
      <c r="F2" s="20"/>
      <c r="G2" s="58"/>
      <c r="H2" s="58"/>
      <c r="I2" s="58"/>
      <c r="J2" s="59"/>
      <c r="K2" s="20"/>
    </row>
    <row r="3" spans="1:18" s="50" customFormat="1" ht="15" customHeight="1" x14ac:dyDescent="0.35">
      <c r="A3" s="60" t="s">
        <v>0</v>
      </c>
      <c r="B3" s="60" t="s">
        <v>66</v>
      </c>
      <c r="C3" s="60" t="s">
        <v>25</v>
      </c>
      <c r="D3" s="60" t="s">
        <v>44</v>
      </c>
      <c r="E3" s="60" t="s">
        <v>45</v>
      </c>
      <c r="F3" s="60" t="s">
        <v>1</v>
      </c>
      <c r="G3" s="61" t="s">
        <v>2</v>
      </c>
      <c r="H3" s="61" t="s">
        <v>3</v>
      </c>
      <c r="I3" s="61" t="s">
        <v>4</v>
      </c>
      <c r="J3" s="62" t="s">
        <v>5</v>
      </c>
      <c r="K3" s="60" t="s">
        <v>6</v>
      </c>
    </row>
    <row r="4" spans="1:18" s="50" customFormat="1" ht="15" customHeight="1" x14ac:dyDescent="0.35">
      <c r="A4" s="20">
        <v>2017</v>
      </c>
      <c r="B4" s="44" t="s">
        <v>67</v>
      </c>
      <c r="C4" s="53" t="s">
        <v>27</v>
      </c>
      <c r="D4" s="53" t="s">
        <v>88</v>
      </c>
      <c r="E4" s="20" t="s">
        <v>60</v>
      </c>
      <c r="F4" s="54" t="s">
        <v>64</v>
      </c>
      <c r="G4" s="101">
        <v>845000</v>
      </c>
      <c r="H4" s="101">
        <v>65000</v>
      </c>
      <c r="I4" s="101">
        <f t="shared" ref="I4:I15" si="0">G4+H4</f>
        <v>910000</v>
      </c>
      <c r="J4" s="98">
        <v>44854.738194444442</v>
      </c>
      <c r="K4" s="54" t="s">
        <v>63</v>
      </c>
      <c r="P4" s="64"/>
      <c r="Q4" s="64"/>
      <c r="R4" s="64"/>
    </row>
    <row r="5" spans="1:18" s="50" customFormat="1" ht="15" customHeight="1" x14ac:dyDescent="0.35">
      <c r="A5" s="20">
        <v>2017</v>
      </c>
      <c r="B5" s="44" t="s">
        <v>67</v>
      </c>
      <c r="C5" s="53" t="s">
        <v>30</v>
      </c>
      <c r="D5" s="53" t="s">
        <v>89</v>
      </c>
      <c r="E5" s="20" t="s">
        <v>141</v>
      </c>
      <c r="F5" s="53" t="s">
        <v>90</v>
      </c>
      <c r="G5" s="101">
        <v>2017000</v>
      </c>
      <c r="H5" s="101">
        <v>75000</v>
      </c>
      <c r="I5" s="101">
        <f t="shared" si="0"/>
        <v>2092000</v>
      </c>
      <c r="J5" s="98">
        <v>44859.836111111108</v>
      </c>
      <c r="K5" s="20" t="s">
        <v>40</v>
      </c>
      <c r="P5" s="64"/>
      <c r="Q5" s="64"/>
      <c r="R5" s="64"/>
    </row>
    <row r="6" spans="1:18" s="50" customFormat="1" ht="15" customHeight="1" x14ac:dyDescent="0.35">
      <c r="A6" s="53">
        <v>2014</v>
      </c>
      <c r="B6" s="53" t="s">
        <v>67</v>
      </c>
      <c r="C6" s="65" t="s">
        <v>27</v>
      </c>
      <c r="D6" s="53" t="s">
        <v>101</v>
      </c>
      <c r="E6" s="20" t="s">
        <v>60</v>
      </c>
      <c r="F6" s="53" t="s">
        <v>98</v>
      </c>
      <c r="G6" s="101">
        <v>700000</v>
      </c>
      <c r="H6" s="101">
        <v>65000</v>
      </c>
      <c r="I6" s="101">
        <f t="shared" si="0"/>
        <v>765000</v>
      </c>
      <c r="J6" s="98">
        <v>44861.382638888892</v>
      </c>
      <c r="K6" s="53" t="s">
        <v>63</v>
      </c>
      <c r="P6" s="64"/>
      <c r="Q6" s="64"/>
      <c r="R6" s="64"/>
    </row>
    <row r="7" spans="1:18" s="50" customFormat="1" ht="15" customHeight="1" x14ac:dyDescent="0.35">
      <c r="A7" s="53">
        <v>2019</v>
      </c>
      <c r="B7" s="53" t="s">
        <v>67</v>
      </c>
      <c r="C7" s="65" t="s">
        <v>69</v>
      </c>
      <c r="D7" s="53" t="s">
        <v>102</v>
      </c>
      <c r="E7" s="20" t="s">
        <v>307</v>
      </c>
      <c r="F7" s="53" t="s">
        <v>99</v>
      </c>
      <c r="G7" s="101">
        <v>1940000</v>
      </c>
      <c r="H7" s="101">
        <v>75000</v>
      </c>
      <c r="I7" s="101">
        <f t="shared" si="0"/>
        <v>2015000</v>
      </c>
      <c r="J7" s="98">
        <v>44861.383333333331</v>
      </c>
      <c r="K7" s="53" t="s">
        <v>63</v>
      </c>
      <c r="P7" s="64"/>
      <c r="Q7" s="64"/>
      <c r="R7" s="64"/>
    </row>
    <row r="8" spans="1:18" s="50" customFormat="1" ht="15" customHeight="1" x14ac:dyDescent="0.35">
      <c r="A8" s="53">
        <v>2020</v>
      </c>
      <c r="B8" s="53" t="s">
        <v>67</v>
      </c>
      <c r="C8" s="65" t="s">
        <v>97</v>
      </c>
      <c r="D8" s="53" t="s">
        <v>103</v>
      </c>
      <c r="E8" s="20" t="s">
        <v>142</v>
      </c>
      <c r="F8" s="53" t="s">
        <v>100</v>
      </c>
      <c r="G8" s="101">
        <v>2205000</v>
      </c>
      <c r="H8" s="101">
        <v>75000</v>
      </c>
      <c r="I8" s="101">
        <f t="shared" si="0"/>
        <v>2280000</v>
      </c>
      <c r="J8" s="98">
        <v>44861.384027777778</v>
      </c>
      <c r="K8" s="53" t="s">
        <v>63</v>
      </c>
      <c r="P8" s="64"/>
      <c r="Q8" s="64"/>
      <c r="R8" s="64"/>
    </row>
    <row r="9" spans="1:18" s="50" customFormat="1" ht="15" customHeight="1" x14ac:dyDescent="0.35">
      <c r="A9" s="53">
        <v>2018</v>
      </c>
      <c r="B9" s="53" t="s">
        <v>67</v>
      </c>
      <c r="C9" s="53" t="s">
        <v>30</v>
      </c>
      <c r="D9" s="53" t="s">
        <v>129</v>
      </c>
      <c r="E9" s="20" t="s">
        <v>42</v>
      </c>
      <c r="F9" s="53" t="s">
        <v>135</v>
      </c>
      <c r="G9" s="101">
        <v>2035000</v>
      </c>
      <c r="H9" s="101">
        <v>75000</v>
      </c>
      <c r="I9" s="101">
        <f t="shared" si="0"/>
        <v>2110000</v>
      </c>
      <c r="J9" s="98">
        <v>44863.55972222222</v>
      </c>
      <c r="K9" s="53" t="s">
        <v>81</v>
      </c>
      <c r="P9" s="64"/>
      <c r="Q9" s="64"/>
      <c r="R9" s="64"/>
    </row>
    <row r="10" spans="1:18" s="50" customFormat="1" ht="15" customHeight="1" x14ac:dyDescent="0.35">
      <c r="A10" s="53">
        <v>2017</v>
      </c>
      <c r="B10" s="53" t="s">
        <v>67</v>
      </c>
      <c r="C10" s="53" t="s">
        <v>30</v>
      </c>
      <c r="D10" s="53" t="s">
        <v>130</v>
      </c>
      <c r="E10" s="20" t="s">
        <v>42</v>
      </c>
      <c r="F10" s="53" t="s">
        <v>136</v>
      </c>
      <c r="G10" s="101">
        <v>1716000</v>
      </c>
      <c r="H10" s="101">
        <v>75000</v>
      </c>
      <c r="I10" s="101">
        <f t="shared" si="0"/>
        <v>1791000</v>
      </c>
      <c r="J10" s="98">
        <v>44863.713194444441</v>
      </c>
      <c r="K10" s="53" t="s">
        <v>81</v>
      </c>
      <c r="P10" s="64"/>
      <c r="Q10" s="64"/>
      <c r="R10" s="64"/>
    </row>
    <row r="11" spans="1:18" s="50" customFormat="1" ht="15" customHeight="1" x14ac:dyDescent="0.35">
      <c r="A11" s="53">
        <v>2017</v>
      </c>
      <c r="B11" s="53" t="s">
        <v>67</v>
      </c>
      <c r="C11" s="53" t="s">
        <v>30</v>
      </c>
      <c r="D11" s="53" t="s">
        <v>131</v>
      </c>
      <c r="E11" s="20" t="s">
        <v>308</v>
      </c>
      <c r="F11" s="53" t="s">
        <v>137</v>
      </c>
      <c r="G11" s="101">
        <v>1745000</v>
      </c>
      <c r="H11" s="101">
        <v>75000</v>
      </c>
      <c r="I11" s="101">
        <f t="shared" si="0"/>
        <v>1820000</v>
      </c>
      <c r="J11" s="98">
        <v>44863.559027777781</v>
      </c>
      <c r="K11" s="53" t="s">
        <v>81</v>
      </c>
      <c r="P11" s="64"/>
      <c r="Q11" s="64"/>
      <c r="R11" s="64"/>
    </row>
    <row r="12" spans="1:18" s="50" customFormat="1" ht="15" customHeight="1" x14ac:dyDescent="0.35">
      <c r="A12" s="53">
        <v>2018</v>
      </c>
      <c r="B12" s="53" t="s">
        <v>67</v>
      </c>
      <c r="C12" s="53" t="s">
        <v>30</v>
      </c>
      <c r="D12" s="53" t="s">
        <v>132</v>
      </c>
      <c r="E12" s="20" t="s">
        <v>308</v>
      </c>
      <c r="F12" s="53" t="s">
        <v>138</v>
      </c>
      <c r="G12" s="101">
        <v>1847000</v>
      </c>
      <c r="H12" s="101">
        <v>75000</v>
      </c>
      <c r="I12" s="101">
        <f t="shared" si="0"/>
        <v>1922000</v>
      </c>
      <c r="J12" s="98">
        <v>44863.712500000001</v>
      </c>
      <c r="K12" s="53" t="s">
        <v>80</v>
      </c>
      <c r="P12" s="64"/>
      <c r="Q12" s="64"/>
      <c r="R12" s="64"/>
    </row>
    <row r="13" spans="1:18" s="50" customFormat="1" ht="15" customHeight="1" x14ac:dyDescent="0.35">
      <c r="A13" s="53">
        <v>2018</v>
      </c>
      <c r="B13" s="53" t="s">
        <v>67</v>
      </c>
      <c r="C13" s="53" t="s">
        <v>30</v>
      </c>
      <c r="D13" s="53" t="s">
        <v>133</v>
      </c>
      <c r="E13" s="20" t="s">
        <v>276</v>
      </c>
      <c r="F13" s="53" t="s">
        <v>139</v>
      </c>
      <c r="G13" s="101">
        <v>1839000</v>
      </c>
      <c r="H13" s="101">
        <v>75000</v>
      </c>
      <c r="I13" s="101">
        <f t="shared" si="0"/>
        <v>1914000</v>
      </c>
      <c r="J13" s="98">
        <v>44863.784722222219</v>
      </c>
      <c r="K13" s="53" t="s">
        <v>80</v>
      </c>
      <c r="P13" s="64"/>
      <c r="Q13" s="64"/>
      <c r="R13" s="64"/>
    </row>
    <row r="14" spans="1:18" s="50" customFormat="1" ht="15" customHeight="1" x14ac:dyDescent="0.35">
      <c r="A14" s="53">
        <v>2019</v>
      </c>
      <c r="B14" s="53" t="s">
        <v>67</v>
      </c>
      <c r="C14" s="53" t="s">
        <v>30</v>
      </c>
      <c r="D14" s="53" t="s">
        <v>134</v>
      </c>
      <c r="E14" s="20" t="s">
        <v>42</v>
      </c>
      <c r="F14" s="53" t="s">
        <v>140</v>
      </c>
      <c r="G14" s="101">
        <v>2061000</v>
      </c>
      <c r="H14" s="101">
        <v>75000</v>
      </c>
      <c r="I14" s="101">
        <f t="shared" si="0"/>
        <v>2136000</v>
      </c>
      <c r="J14" s="98">
        <v>44863.713194444441</v>
      </c>
      <c r="K14" s="53" t="s">
        <v>81</v>
      </c>
      <c r="P14" s="64"/>
      <c r="Q14" s="64"/>
      <c r="R14" s="64"/>
    </row>
    <row r="15" spans="1:18" s="50" customFormat="1" ht="15" customHeight="1" x14ac:dyDescent="0.35">
      <c r="A15" s="44">
        <v>2017</v>
      </c>
      <c r="B15" s="53" t="s">
        <v>67</v>
      </c>
      <c r="C15" s="53" t="s">
        <v>30</v>
      </c>
      <c r="D15" s="53" t="s">
        <v>147</v>
      </c>
      <c r="E15" s="20" t="s">
        <v>42</v>
      </c>
      <c r="F15" s="44" t="s">
        <v>145</v>
      </c>
      <c r="G15" s="101">
        <v>1815000</v>
      </c>
      <c r="H15" s="101">
        <v>75000</v>
      </c>
      <c r="I15" s="101">
        <f t="shared" si="0"/>
        <v>1890000</v>
      </c>
      <c r="J15" s="98">
        <v>44865.556944444441</v>
      </c>
      <c r="K15" s="44" t="s">
        <v>146</v>
      </c>
      <c r="P15" s="64"/>
      <c r="Q15" s="64"/>
      <c r="R15" s="64"/>
    </row>
    <row r="16" spans="1:18" s="50" customFormat="1" ht="15" customHeight="1" x14ac:dyDescent="0.35">
      <c r="A16" s="60"/>
      <c r="B16" s="60"/>
      <c r="C16" s="60"/>
      <c r="D16" s="60"/>
      <c r="E16" s="60"/>
      <c r="F16" s="60"/>
      <c r="G16" s="61"/>
      <c r="H16" s="61"/>
      <c r="I16" s="61"/>
      <c r="J16" s="62"/>
      <c r="K16" s="60"/>
      <c r="P16" s="64"/>
      <c r="Q16" s="64"/>
      <c r="R16" s="64"/>
    </row>
    <row r="17" spans="1:20" s="50" customFormat="1" ht="15" customHeight="1" x14ac:dyDescent="0.35">
      <c r="A17" s="60"/>
      <c r="B17" s="60"/>
      <c r="C17" s="60"/>
      <c r="D17" s="60"/>
      <c r="E17" s="60"/>
      <c r="F17" s="60"/>
      <c r="G17" s="61"/>
      <c r="H17" s="61"/>
      <c r="I17" s="61"/>
      <c r="J17" s="62"/>
      <c r="K17" s="60"/>
      <c r="P17" s="64"/>
      <c r="Q17" s="64"/>
      <c r="R17" s="64"/>
    </row>
    <row r="18" spans="1:20" ht="15" customHeight="1" x14ac:dyDescent="0.35">
      <c r="A18" s="66" t="s">
        <v>11</v>
      </c>
      <c r="B18" s="67"/>
      <c r="C18" s="67"/>
      <c r="D18" s="67"/>
      <c r="E18" s="67"/>
      <c r="F18" s="99">
        <v>12</v>
      </c>
      <c r="G18" s="84">
        <f>SUM(G4:G17)</f>
        <v>20765000</v>
      </c>
      <c r="H18" s="84">
        <f>SUM(H4:H17)</f>
        <v>880000</v>
      </c>
      <c r="I18" s="84">
        <f>SUM(G18:H18)</f>
        <v>21645000</v>
      </c>
      <c r="J18" s="97"/>
      <c r="K18" s="70"/>
      <c r="L18" s="50"/>
      <c r="O18" s="50"/>
      <c r="P18" s="64"/>
      <c r="Q18" s="64"/>
      <c r="R18" s="64"/>
      <c r="S18" s="71"/>
    </row>
    <row r="19" spans="1:20" ht="14.4" customHeight="1" x14ac:dyDescent="0.35">
      <c r="A19" s="14"/>
      <c r="B19" s="72"/>
      <c r="C19" s="72"/>
      <c r="D19" s="72"/>
      <c r="E19" s="72"/>
      <c r="F19" s="14"/>
      <c r="G19" s="73"/>
      <c r="H19" s="74"/>
      <c r="I19" s="74"/>
      <c r="J19" s="75"/>
      <c r="K19" s="14"/>
      <c r="L19" s="50"/>
      <c r="O19" s="50"/>
      <c r="P19" s="64"/>
      <c r="Q19" s="64"/>
      <c r="R19" s="64"/>
      <c r="S19" s="71"/>
      <c r="T19" s="52"/>
    </row>
    <row r="20" spans="1:20" ht="15" customHeight="1" x14ac:dyDescent="0.35">
      <c r="A20" s="191" t="s">
        <v>18</v>
      </c>
      <c r="C20" s="57"/>
      <c r="D20" s="57"/>
      <c r="E20" s="57"/>
      <c r="F20" s="20"/>
      <c r="G20" s="58"/>
      <c r="H20" s="76"/>
      <c r="I20" s="76"/>
      <c r="J20" s="59"/>
      <c r="K20" s="20"/>
      <c r="L20" s="50"/>
      <c r="O20" s="50"/>
      <c r="P20" s="64"/>
      <c r="Q20" s="64"/>
      <c r="R20" s="64"/>
      <c r="S20" s="71"/>
      <c r="T20" s="52"/>
    </row>
    <row r="21" spans="1:20" s="50" customFormat="1" ht="15" customHeight="1" x14ac:dyDescent="0.35">
      <c r="A21" s="60" t="s">
        <v>0</v>
      </c>
      <c r="B21" s="60" t="s">
        <v>66</v>
      </c>
      <c r="C21" s="60" t="s">
        <v>25</v>
      </c>
      <c r="D21" s="60" t="s">
        <v>44</v>
      </c>
      <c r="E21" s="60" t="s">
        <v>45</v>
      </c>
      <c r="F21" s="60" t="s">
        <v>1</v>
      </c>
      <c r="G21" s="61" t="s">
        <v>2</v>
      </c>
      <c r="H21" s="61" t="s">
        <v>3</v>
      </c>
      <c r="I21" s="61" t="s">
        <v>4</v>
      </c>
      <c r="J21" s="62" t="s">
        <v>5</v>
      </c>
      <c r="K21" s="60" t="s">
        <v>6</v>
      </c>
      <c r="P21" s="64"/>
      <c r="Q21" s="64"/>
      <c r="R21" s="64"/>
      <c r="S21" s="77"/>
      <c r="T21" s="78"/>
    </row>
    <row r="22" spans="1:20" s="50" customFormat="1" ht="15" customHeight="1" x14ac:dyDescent="0.35">
      <c r="A22" s="60"/>
      <c r="B22" s="60"/>
      <c r="C22" s="60"/>
      <c r="D22" s="60"/>
      <c r="E22" s="60"/>
      <c r="F22" s="60"/>
      <c r="G22" s="61"/>
      <c r="H22" s="61"/>
      <c r="I22" s="61"/>
      <c r="J22" s="62"/>
      <c r="K22" s="60"/>
      <c r="P22" s="64"/>
      <c r="Q22" s="64"/>
      <c r="R22" s="64"/>
      <c r="S22" s="77"/>
      <c r="T22" s="78"/>
    </row>
    <row r="23" spans="1:20" s="50" customFormat="1" ht="15" customHeight="1" x14ac:dyDescent="0.35">
      <c r="A23" s="60"/>
      <c r="B23" s="60"/>
      <c r="C23" s="60"/>
      <c r="D23" s="60"/>
      <c r="E23" s="60"/>
      <c r="F23" s="60"/>
      <c r="G23" s="61"/>
      <c r="H23" s="61"/>
      <c r="I23" s="61"/>
      <c r="J23" s="62"/>
      <c r="K23" s="60"/>
      <c r="P23" s="64"/>
      <c r="Q23" s="64"/>
      <c r="R23" s="64"/>
      <c r="S23" s="77"/>
      <c r="T23" s="78"/>
    </row>
    <row r="24" spans="1:20" s="50" customFormat="1" ht="15" customHeight="1" x14ac:dyDescent="0.35">
      <c r="A24" s="60"/>
      <c r="B24" s="60"/>
      <c r="C24" s="60"/>
      <c r="D24" s="60"/>
      <c r="E24" s="60"/>
      <c r="F24" s="60"/>
      <c r="G24" s="61"/>
      <c r="H24" s="61"/>
      <c r="I24" s="61"/>
      <c r="J24" s="62"/>
      <c r="K24" s="60"/>
      <c r="P24" s="64"/>
      <c r="Q24" s="64"/>
      <c r="R24" s="64"/>
      <c r="S24" s="77"/>
      <c r="T24" s="78"/>
    </row>
    <row r="25" spans="1:20" ht="15" customHeight="1" x14ac:dyDescent="0.35">
      <c r="A25" s="66" t="s">
        <v>11</v>
      </c>
      <c r="B25" s="67"/>
      <c r="C25" s="67"/>
      <c r="D25" s="67"/>
      <c r="E25" s="67"/>
      <c r="F25" s="66"/>
      <c r="G25" s="68">
        <f>SUM(G23:G24)</f>
        <v>0</v>
      </c>
      <c r="H25" s="68">
        <f>SUM(H23:H24)</f>
        <v>0</v>
      </c>
      <c r="I25" s="68">
        <f>SUM(I23:I24)</f>
        <v>0</v>
      </c>
      <c r="J25" s="69"/>
      <c r="K25" s="70"/>
      <c r="L25" s="50"/>
      <c r="O25" s="50"/>
      <c r="P25" s="64"/>
      <c r="Q25" s="64"/>
      <c r="R25" s="64"/>
      <c r="S25" s="71"/>
    </row>
    <row r="26" spans="1:20" ht="15" customHeight="1" x14ac:dyDescent="0.35">
      <c r="A26" s="79"/>
      <c r="B26" s="80"/>
      <c r="C26" s="80"/>
      <c r="D26" s="80"/>
      <c r="E26" s="80"/>
      <c r="F26" s="81"/>
      <c r="G26" s="82"/>
      <c r="H26" s="76"/>
      <c r="I26" s="73"/>
      <c r="J26" s="83"/>
      <c r="K26" s="81"/>
      <c r="L26" s="50"/>
      <c r="O26" s="50"/>
      <c r="P26" s="64"/>
      <c r="Q26" s="64"/>
      <c r="R26" s="64"/>
      <c r="S26" s="71"/>
      <c r="T26" s="52"/>
    </row>
    <row r="27" spans="1:20" ht="15" customHeight="1" x14ac:dyDescent="0.35">
      <c r="A27" s="191" t="s">
        <v>48</v>
      </c>
      <c r="C27" s="57"/>
      <c r="D27" s="57"/>
      <c r="E27" s="57"/>
      <c r="F27" s="20"/>
      <c r="G27" s="58"/>
      <c r="H27" s="76"/>
      <c r="I27" s="76"/>
      <c r="J27" s="59"/>
      <c r="K27" s="20"/>
      <c r="L27" s="50"/>
      <c r="O27" s="50"/>
      <c r="P27" s="64"/>
      <c r="Q27" s="64"/>
      <c r="R27" s="64"/>
      <c r="S27" s="71"/>
      <c r="T27" s="52"/>
    </row>
    <row r="28" spans="1:20" s="50" customFormat="1" ht="15" customHeight="1" x14ac:dyDescent="0.35">
      <c r="A28" s="60" t="s">
        <v>0</v>
      </c>
      <c r="B28" s="60" t="s">
        <v>66</v>
      </c>
      <c r="C28" s="60" t="s">
        <v>25</v>
      </c>
      <c r="D28" s="60" t="s">
        <v>44</v>
      </c>
      <c r="E28" s="60" t="s">
        <v>45</v>
      </c>
      <c r="F28" s="60" t="s">
        <v>1</v>
      </c>
      <c r="G28" s="61" t="s">
        <v>2</v>
      </c>
      <c r="H28" s="61" t="s">
        <v>3</v>
      </c>
      <c r="I28" s="61" t="s">
        <v>4</v>
      </c>
      <c r="J28" s="62" t="s">
        <v>5</v>
      </c>
      <c r="K28" s="60" t="s">
        <v>6</v>
      </c>
      <c r="P28" s="64"/>
      <c r="Q28" s="64"/>
      <c r="R28" s="64"/>
      <c r="S28" s="77"/>
      <c r="T28" s="78"/>
    </row>
    <row r="29" spans="1:20" ht="15" customHeight="1" x14ac:dyDescent="0.35">
      <c r="A29" s="54">
        <v>2017</v>
      </c>
      <c r="B29" s="53" t="s">
        <v>67</v>
      </c>
      <c r="C29" s="53" t="s">
        <v>27</v>
      </c>
      <c r="D29" s="54" t="s">
        <v>56</v>
      </c>
      <c r="E29" s="20" t="s">
        <v>60</v>
      </c>
      <c r="F29" s="54" t="s">
        <v>38</v>
      </c>
      <c r="G29" s="101">
        <v>769000</v>
      </c>
      <c r="H29" s="101">
        <v>65000</v>
      </c>
      <c r="I29" s="101">
        <f t="shared" ref="I29:I36" si="1">G29+H29</f>
        <v>834000</v>
      </c>
      <c r="J29" s="98">
        <v>44852.300694444442</v>
      </c>
      <c r="K29" s="54" t="s">
        <v>40</v>
      </c>
      <c r="L29" s="50"/>
      <c r="O29" s="50"/>
      <c r="P29" s="64"/>
      <c r="Q29" s="64"/>
      <c r="R29" s="64"/>
      <c r="S29" s="71"/>
      <c r="T29" s="52"/>
    </row>
    <row r="30" spans="1:20" ht="15" customHeight="1" x14ac:dyDescent="0.35">
      <c r="A30" s="54">
        <v>2017</v>
      </c>
      <c r="B30" s="53" t="s">
        <v>67</v>
      </c>
      <c r="C30" s="53" t="s">
        <v>30</v>
      </c>
      <c r="D30" s="54" t="s">
        <v>57</v>
      </c>
      <c r="E30" s="20" t="s">
        <v>42</v>
      </c>
      <c r="F30" s="54" t="s">
        <v>35</v>
      </c>
      <c r="G30" s="101">
        <v>1803000</v>
      </c>
      <c r="H30" s="101">
        <v>75000</v>
      </c>
      <c r="I30" s="101">
        <f t="shared" si="1"/>
        <v>1878000</v>
      </c>
      <c r="J30" s="98">
        <v>44852.606944444444</v>
      </c>
      <c r="K30" s="54" t="s">
        <v>39</v>
      </c>
      <c r="L30" s="50"/>
      <c r="O30" s="50"/>
      <c r="P30" s="64"/>
      <c r="Q30" s="64"/>
      <c r="R30" s="64"/>
      <c r="S30" s="71"/>
      <c r="T30" s="52"/>
    </row>
    <row r="31" spans="1:20" ht="15" customHeight="1" x14ac:dyDescent="0.35">
      <c r="A31" s="54">
        <v>2015</v>
      </c>
      <c r="B31" s="53" t="s">
        <v>67</v>
      </c>
      <c r="C31" s="53" t="s">
        <v>27</v>
      </c>
      <c r="D31" s="54" t="s">
        <v>58</v>
      </c>
      <c r="E31" s="20" t="s">
        <v>43</v>
      </c>
      <c r="F31" s="54" t="s">
        <v>36</v>
      </c>
      <c r="G31" s="101">
        <v>630000</v>
      </c>
      <c r="H31" s="101">
        <v>65000</v>
      </c>
      <c r="I31" s="101">
        <f t="shared" si="1"/>
        <v>695000</v>
      </c>
      <c r="J31" s="98">
        <v>44852.611111111109</v>
      </c>
      <c r="K31" s="54" t="s">
        <v>40</v>
      </c>
      <c r="L31" s="50"/>
      <c r="O31" s="50"/>
      <c r="P31" s="64"/>
      <c r="Q31" s="64"/>
      <c r="R31" s="64"/>
      <c r="S31" s="71"/>
      <c r="T31" s="52"/>
    </row>
    <row r="32" spans="1:20" ht="15" customHeight="1" x14ac:dyDescent="0.35">
      <c r="A32" s="54">
        <v>2019</v>
      </c>
      <c r="B32" s="53" t="s">
        <v>67</v>
      </c>
      <c r="C32" s="53" t="s">
        <v>32</v>
      </c>
      <c r="D32" s="54" t="s">
        <v>59</v>
      </c>
      <c r="E32" s="20" t="s">
        <v>61</v>
      </c>
      <c r="F32" s="54" t="s">
        <v>37</v>
      </c>
      <c r="G32" s="101">
        <v>1746000</v>
      </c>
      <c r="H32" s="101">
        <v>75000</v>
      </c>
      <c r="I32" s="101">
        <f t="shared" si="1"/>
        <v>1821000</v>
      </c>
      <c r="J32" s="98">
        <v>44852.734722222223</v>
      </c>
      <c r="K32" s="54" t="s">
        <v>41</v>
      </c>
      <c r="L32" s="50"/>
      <c r="O32" s="50"/>
      <c r="P32" s="64"/>
      <c r="Q32" s="64"/>
      <c r="R32" s="64"/>
      <c r="S32" s="71"/>
      <c r="T32" s="52"/>
    </row>
    <row r="33" spans="1:20" ht="15" customHeight="1" x14ac:dyDescent="0.35">
      <c r="A33" s="53">
        <v>2013</v>
      </c>
      <c r="B33" s="53" t="s">
        <v>67</v>
      </c>
      <c r="C33" s="53" t="s">
        <v>27</v>
      </c>
      <c r="D33" s="53" t="s">
        <v>121</v>
      </c>
      <c r="E33" s="20" t="s">
        <v>43</v>
      </c>
      <c r="F33" s="53" t="s">
        <v>117</v>
      </c>
      <c r="G33" s="101">
        <v>506000</v>
      </c>
      <c r="H33" s="101">
        <v>55000</v>
      </c>
      <c r="I33" s="101">
        <f t="shared" si="1"/>
        <v>561000</v>
      </c>
      <c r="J33" s="98">
        <v>44893.440972222219</v>
      </c>
      <c r="K33" s="53" t="s">
        <v>125</v>
      </c>
      <c r="L33" s="50"/>
      <c r="O33" s="50"/>
      <c r="P33" s="64"/>
      <c r="Q33" s="64"/>
      <c r="R33" s="64"/>
      <c r="S33" s="71"/>
      <c r="T33" s="52"/>
    </row>
    <row r="34" spans="1:20" ht="15" customHeight="1" x14ac:dyDescent="0.35">
      <c r="A34" s="53">
        <v>2013</v>
      </c>
      <c r="B34" s="53" t="s">
        <v>67</v>
      </c>
      <c r="C34" s="53" t="s">
        <v>27</v>
      </c>
      <c r="D34" s="53" t="s">
        <v>122</v>
      </c>
      <c r="E34" s="20" t="s">
        <v>309</v>
      </c>
      <c r="F34" s="53" t="s">
        <v>118</v>
      </c>
      <c r="G34" s="101">
        <v>415000</v>
      </c>
      <c r="H34" s="101">
        <v>55000</v>
      </c>
      <c r="I34" s="101">
        <f t="shared" si="1"/>
        <v>470000</v>
      </c>
      <c r="J34" s="98">
        <v>44862.822222222225</v>
      </c>
      <c r="K34" s="53" t="s">
        <v>126</v>
      </c>
      <c r="L34" s="50"/>
      <c r="O34" s="50"/>
      <c r="P34" s="64"/>
      <c r="Q34" s="64"/>
      <c r="R34" s="64"/>
      <c r="S34" s="71"/>
      <c r="T34" s="52"/>
    </row>
    <row r="35" spans="1:20" ht="15" customHeight="1" x14ac:dyDescent="0.35">
      <c r="A35" s="53">
        <v>2014</v>
      </c>
      <c r="B35" s="53" t="s">
        <v>67</v>
      </c>
      <c r="C35" s="53" t="s">
        <v>27</v>
      </c>
      <c r="D35" s="53" t="s">
        <v>123</v>
      </c>
      <c r="E35" s="20" t="s">
        <v>309</v>
      </c>
      <c r="F35" s="53" t="s">
        <v>119</v>
      </c>
      <c r="G35" s="101">
        <v>525000</v>
      </c>
      <c r="H35" s="101">
        <v>55000</v>
      </c>
      <c r="I35" s="101">
        <f t="shared" si="1"/>
        <v>580000</v>
      </c>
      <c r="J35" s="98">
        <v>44862.425000000003</v>
      </c>
      <c r="K35" s="53" t="s">
        <v>125</v>
      </c>
      <c r="L35" s="50"/>
      <c r="O35" s="50"/>
      <c r="P35" s="64"/>
      <c r="Q35" s="64"/>
      <c r="R35" s="64"/>
      <c r="S35" s="71"/>
      <c r="T35" s="52"/>
    </row>
    <row r="36" spans="1:20" ht="15" customHeight="1" x14ac:dyDescent="0.35">
      <c r="A36" s="53">
        <v>2014</v>
      </c>
      <c r="B36" s="53" t="s">
        <v>67</v>
      </c>
      <c r="C36" s="53" t="s">
        <v>27</v>
      </c>
      <c r="D36" s="53" t="s">
        <v>124</v>
      </c>
      <c r="E36" s="20" t="s">
        <v>309</v>
      </c>
      <c r="F36" s="53" t="s">
        <v>120</v>
      </c>
      <c r="G36" s="101">
        <v>526000</v>
      </c>
      <c r="H36" s="101">
        <v>55000</v>
      </c>
      <c r="I36" s="101">
        <f t="shared" si="1"/>
        <v>581000</v>
      </c>
      <c r="J36" s="98">
        <v>44862.425694444442</v>
      </c>
      <c r="K36" s="53" t="s">
        <v>125</v>
      </c>
      <c r="L36" s="50"/>
      <c r="O36" s="50"/>
      <c r="P36" s="64"/>
      <c r="Q36" s="64"/>
      <c r="R36" s="64"/>
      <c r="S36" s="71"/>
      <c r="T36" s="52"/>
    </row>
    <row r="37" spans="1:20" ht="15" customHeight="1" x14ac:dyDescent="0.35">
      <c r="A37" s="44"/>
      <c r="B37" s="44"/>
      <c r="C37" s="44"/>
      <c r="D37" s="20"/>
      <c r="E37" s="20"/>
      <c r="F37" s="44"/>
      <c r="G37" s="74"/>
      <c r="H37" s="63"/>
      <c r="I37" s="74"/>
      <c r="J37" s="59"/>
      <c r="K37" s="20"/>
      <c r="L37" s="50"/>
      <c r="O37" s="50"/>
      <c r="P37" s="64"/>
      <c r="Q37" s="64"/>
      <c r="R37" s="64"/>
      <c r="S37" s="71"/>
      <c r="T37" s="52"/>
    </row>
    <row r="38" spans="1:20" ht="15" customHeight="1" x14ac:dyDescent="0.35">
      <c r="A38" s="44"/>
      <c r="B38" s="44"/>
      <c r="C38" s="44"/>
      <c r="D38" s="20"/>
      <c r="E38" s="20"/>
      <c r="F38" s="44"/>
      <c r="G38" s="74"/>
      <c r="H38" s="63"/>
      <c r="I38" s="74"/>
      <c r="J38" s="59"/>
      <c r="K38" s="20"/>
      <c r="L38" s="50"/>
      <c r="O38" s="50"/>
      <c r="P38" s="64"/>
      <c r="Q38" s="64"/>
      <c r="R38" s="64"/>
      <c r="S38" s="71"/>
      <c r="T38" s="52"/>
    </row>
    <row r="39" spans="1:20" ht="15" customHeight="1" x14ac:dyDescent="0.35">
      <c r="A39" s="66" t="s">
        <v>11</v>
      </c>
      <c r="B39" s="67"/>
      <c r="C39" s="67"/>
      <c r="D39" s="67"/>
      <c r="E39" s="67"/>
      <c r="F39" s="66">
        <v>8</v>
      </c>
      <c r="G39" s="84">
        <f>SUM(G29:G38)</f>
        <v>6920000</v>
      </c>
      <c r="H39" s="84">
        <f>SUM(H29:H38)</f>
        <v>500000</v>
      </c>
      <c r="I39" s="84">
        <f>SUM(I29:I38)</f>
        <v>7420000</v>
      </c>
      <c r="J39" s="69"/>
      <c r="K39" s="70"/>
      <c r="L39" s="50"/>
      <c r="O39" s="50"/>
      <c r="P39" s="64"/>
      <c r="Q39" s="64"/>
      <c r="R39" s="64"/>
      <c r="S39" s="71"/>
    </row>
    <row r="40" spans="1:20" ht="15" customHeight="1" x14ac:dyDescent="0.35">
      <c r="A40" s="20"/>
      <c r="F40" s="20"/>
      <c r="G40" s="63"/>
      <c r="H40" s="63"/>
      <c r="I40" s="63"/>
      <c r="J40" s="59"/>
      <c r="K40" s="20"/>
      <c r="L40" s="50"/>
      <c r="O40" s="50"/>
      <c r="P40" s="64"/>
      <c r="Q40" s="64"/>
      <c r="R40" s="64"/>
      <c r="S40" s="71"/>
      <c r="T40" s="52"/>
    </row>
    <row r="41" spans="1:20" ht="15" customHeight="1" x14ac:dyDescent="0.35">
      <c r="A41" s="191" t="s">
        <v>19</v>
      </c>
      <c r="C41" s="57"/>
      <c r="D41" s="57"/>
      <c r="E41" s="57"/>
      <c r="F41" s="20"/>
      <c r="G41" s="58"/>
      <c r="H41" s="76"/>
      <c r="I41" s="76"/>
      <c r="J41" s="59"/>
      <c r="K41" s="20"/>
      <c r="L41" s="50"/>
      <c r="O41" s="50"/>
      <c r="P41" s="64"/>
      <c r="Q41" s="64"/>
      <c r="R41" s="64"/>
      <c r="S41" s="71"/>
      <c r="T41" s="52"/>
    </row>
    <row r="42" spans="1:20" s="50" customFormat="1" ht="15" customHeight="1" x14ac:dyDescent="0.35">
      <c r="A42" s="60" t="s">
        <v>0</v>
      </c>
      <c r="B42" s="60" t="s">
        <v>66</v>
      </c>
      <c r="C42" s="60" t="s">
        <v>25</v>
      </c>
      <c r="D42" s="60" t="s">
        <v>44</v>
      </c>
      <c r="E42" s="60" t="s">
        <v>45</v>
      </c>
      <c r="F42" s="60" t="s">
        <v>1</v>
      </c>
      <c r="G42" s="61" t="s">
        <v>2</v>
      </c>
      <c r="H42" s="61" t="s">
        <v>3</v>
      </c>
      <c r="I42" s="61" t="s">
        <v>4</v>
      </c>
      <c r="J42" s="62" t="s">
        <v>5</v>
      </c>
      <c r="K42" s="60" t="s">
        <v>6</v>
      </c>
      <c r="P42" s="64"/>
      <c r="Q42" s="64"/>
      <c r="R42" s="64"/>
      <c r="S42" s="77"/>
      <c r="T42" s="78"/>
    </row>
    <row r="43" spans="1:20" ht="15" customHeight="1" x14ac:dyDescent="0.35">
      <c r="A43" s="53">
        <v>2018</v>
      </c>
      <c r="B43" s="53" t="s">
        <v>67</v>
      </c>
      <c r="C43" s="53" t="s">
        <v>69</v>
      </c>
      <c r="D43" s="53" t="s">
        <v>104</v>
      </c>
      <c r="E43" s="20" t="s">
        <v>116</v>
      </c>
      <c r="F43" s="53" t="s">
        <v>51</v>
      </c>
      <c r="G43" s="101">
        <v>2797000</v>
      </c>
      <c r="H43" s="101">
        <v>75000</v>
      </c>
      <c r="I43" s="101">
        <f t="shared" ref="I43:I55" si="2">G43+H43</f>
        <v>2872000</v>
      </c>
      <c r="J43" s="98">
        <v>44853.322222222225</v>
      </c>
      <c r="K43" s="53" t="s">
        <v>53</v>
      </c>
      <c r="L43" s="50"/>
      <c r="O43" s="50"/>
      <c r="P43" s="64"/>
      <c r="Q43" s="64"/>
      <c r="R43" s="64"/>
      <c r="S43" s="71"/>
      <c r="T43" s="52"/>
    </row>
    <row r="44" spans="1:20" ht="15" customHeight="1" x14ac:dyDescent="0.35">
      <c r="A44" s="54">
        <v>2016</v>
      </c>
      <c r="B44" s="54" t="s">
        <v>67</v>
      </c>
      <c r="C44" s="54" t="s">
        <v>83</v>
      </c>
      <c r="D44" s="53" t="s">
        <v>105</v>
      </c>
      <c r="E44" s="20" t="s">
        <v>60</v>
      </c>
      <c r="F44" s="53" t="s">
        <v>52</v>
      </c>
      <c r="G44" s="101">
        <v>821800</v>
      </c>
      <c r="H44" s="101">
        <v>65000</v>
      </c>
      <c r="I44" s="101">
        <f t="shared" si="2"/>
        <v>886800</v>
      </c>
      <c r="J44" s="98">
        <v>44853.665972222225</v>
      </c>
      <c r="K44" s="53" t="s">
        <v>54</v>
      </c>
      <c r="L44" s="50"/>
      <c r="O44" s="50"/>
      <c r="P44" s="64"/>
      <c r="Q44" s="64"/>
      <c r="R44" s="64"/>
      <c r="S44" s="71"/>
      <c r="T44" s="52"/>
    </row>
    <row r="45" spans="1:20" ht="15" customHeight="1" x14ac:dyDescent="0.35">
      <c r="A45" s="54">
        <v>2017</v>
      </c>
      <c r="B45" s="54" t="s">
        <v>67</v>
      </c>
      <c r="C45" s="54" t="s">
        <v>83</v>
      </c>
      <c r="D45" s="53" t="s">
        <v>106</v>
      </c>
      <c r="E45" s="20" t="s">
        <v>144</v>
      </c>
      <c r="F45" s="53" t="s">
        <v>49</v>
      </c>
      <c r="G45" s="101">
        <v>760000</v>
      </c>
      <c r="H45" s="101">
        <v>65000</v>
      </c>
      <c r="I45" s="101">
        <f t="shared" si="2"/>
        <v>825000</v>
      </c>
      <c r="J45" s="98">
        <v>44853.665972222225</v>
      </c>
      <c r="K45" s="53" t="s">
        <v>55</v>
      </c>
      <c r="L45" s="50"/>
      <c r="O45" s="50"/>
      <c r="P45" s="64"/>
      <c r="Q45" s="64"/>
      <c r="R45" s="64"/>
      <c r="S45" s="71"/>
      <c r="T45" s="52"/>
    </row>
    <row r="46" spans="1:20" ht="15" customHeight="1" x14ac:dyDescent="0.35">
      <c r="A46" s="53">
        <v>2013</v>
      </c>
      <c r="B46" s="53" t="s">
        <v>67</v>
      </c>
      <c r="C46" s="53" t="s">
        <v>27</v>
      </c>
      <c r="D46" s="53" t="s">
        <v>107</v>
      </c>
      <c r="E46" s="20" t="s">
        <v>42</v>
      </c>
      <c r="F46" s="53" t="s">
        <v>78</v>
      </c>
      <c r="G46" s="101">
        <v>1760000</v>
      </c>
      <c r="H46" s="101">
        <v>75000</v>
      </c>
      <c r="I46" s="101">
        <f t="shared" si="2"/>
        <v>1835000</v>
      </c>
      <c r="J46" s="98">
        <v>44856.890277777777</v>
      </c>
      <c r="K46" s="53" t="s">
        <v>81</v>
      </c>
      <c r="L46" s="50"/>
      <c r="O46" s="50"/>
      <c r="P46" s="64"/>
      <c r="Q46" s="64"/>
      <c r="R46" s="64"/>
      <c r="S46" s="71"/>
      <c r="T46" s="52"/>
    </row>
    <row r="47" spans="1:20" ht="15" customHeight="1" x14ac:dyDescent="0.35">
      <c r="A47" s="53">
        <v>2022</v>
      </c>
      <c r="B47" s="53" t="s">
        <v>67</v>
      </c>
      <c r="C47" s="53" t="s">
        <v>68</v>
      </c>
      <c r="D47" s="53" t="s">
        <v>108</v>
      </c>
      <c r="E47" s="20" t="s">
        <v>310</v>
      </c>
      <c r="F47" s="53" t="s">
        <v>79</v>
      </c>
      <c r="G47" s="101">
        <v>1841000</v>
      </c>
      <c r="H47" s="101">
        <v>75000</v>
      </c>
      <c r="I47" s="101">
        <f t="shared" si="2"/>
        <v>1916000</v>
      </c>
      <c r="J47" s="98">
        <v>44856.89166666667</v>
      </c>
      <c r="K47" s="53" t="s">
        <v>81</v>
      </c>
      <c r="L47" s="50"/>
      <c r="O47" s="50"/>
      <c r="P47" s="64"/>
      <c r="Q47" s="64"/>
      <c r="R47" s="64"/>
      <c r="S47" s="71"/>
      <c r="T47" s="52"/>
    </row>
    <row r="48" spans="1:20" ht="15" customHeight="1" x14ac:dyDescent="0.35">
      <c r="A48" s="54">
        <v>2022</v>
      </c>
      <c r="B48" s="54" t="s">
        <v>67</v>
      </c>
      <c r="C48" s="54" t="s">
        <v>82</v>
      </c>
      <c r="D48" s="53" t="s">
        <v>109</v>
      </c>
      <c r="E48" s="20" t="s">
        <v>72</v>
      </c>
      <c r="F48" s="53" t="s">
        <v>74</v>
      </c>
      <c r="G48" s="101">
        <v>1856000</v>
      </c>
      <c r="H48" s="101">
        <v>75000</v>
      </c>
      <c r="I48" s="101">
        <f t="shared" si="2"/>
        <v>1931000</v>
      </c>
      <c r="J48" s="98">
        <v>44856.893750000003</v>
      </c>
      <c r="K48" s="53" t="s">
        <v>81</v>
      </c>
      <c r="L48" s="50"/>
      <c r="O48" s="50"/>
      <c r="P48" s="64"/>
      <c r="Q48" s="64"/>
      <c r="R48" s="64"/>
      <c r="S48" s="71"/>
      <c r="T48" s="52"/>
    </row>
    <row r="49" spans="1:20" ht="15" customHeight="1" x14ac:dyDescent="0.35">
      <c r="A49" s="53">
        <v>2019</v>
      </c>
      <c r="B49" s="53" t="s">
        <v>67</v>
      </c>
      <c r="C49" s="53" t="s">
        <v>70</v>
      </c>
      <c r="D49" s="53" t="s">
        <v>110</v>
      </c>
      <c r="E49" s="20" t="s">
        <v>307</v>
      </c>
      <c r="F49" s="53" t="s">
        <v>76</v>
      </c>
      <c r="G49" s="101">
        <v>1981000</v>
      </c>
      <c r="H49" s="101">
        <v>75000</v>
      </c>
      <c r="I49" s="101">
        <f t="shared" si="2"/>
        <v>2056000</v>
      </c>
      <c r="J49" s="98">
        <v>44856.894444444442</v>
      </c>
      <c r="K49" s="53" t="s">
        <v>81</v>
      </c>
      <c r="L49" s="50"/>
      <c r="O49" s="50"/>
      <c r="P49" s="64"/>
      <c r="Q49" s="64"/>
      <c r="R49" s="64"/>
      <c r="S49" s="71"/>
      <c r="T49" s="52"/>
    </row>
    <row r="50" spans="1:20" ht="15" customHeight="1" x14ac:dyDescent="0.35">
      <c r="A50" s="53">
        <v>2020</v>
      </c>
      <c r="B50" s="53" t="s">
        <v>67</v>
      </c>
      <c r="C50" s="53" t="s">
        <v>69</v>
      </c>
      <c r="D50" s="53" t="s">
        <v>111</v>
      </c>
      <c r="E50" s="20" t="s">
        <v>309</v>
      </c>
      <c r="F50" s="53" t="s">
        <v>73</v>
      </c>
      <c r="G50" s="101">
        <v>607000</v>
      </c>
      <c r="H50" s="101">
        <v>65000</v>
      </c>
      <c r="I50" s="101">
        <f t="shared" si="2"/>
        <v>672000</v>
      </c>
      <c r="J50" s="98">
        <v>44856.9</v>
      </c>
      <c r="K50" s="53" t="s">
        <v>80</v>
      </c>
      <c r="L50" s="50"/>
      <c r="O50" s="50"/>
      <c r="P50" s="64"/>
      <c r="Q50" s="64"/>
      <c r="R50" s="64"/>
      <c r="S50" s="71"/>
      <c r="T50" s="52"/>
    </row>
    <row r="51" spans="1:20" ht="15" customHeight="1" x14ac:dyDescent="0.35">
      <c r="A51" s="53">
        <v>2019</v>
      </c>
      <c r="B51" s="53" t="s">
        <v>67</v>
      </c>
      <c r="C51" s="53" t="s">
        <v>71</v>
      </c>
      <c r="D51" s="53" t="s">
        <v>112</v>
      </c>
      <c r="E51" s="20" t="s">
        <v>276</v>
      </c>
      <c r="F51" s="53" t="s">
        <v>77</v>
      </c>
      <c r="G51" s="101">
        <v>1939000</v>
      </c>
      <c r="H51" s="101">
        <v>75000</v>
      </c>
      <c r="I51" s="101">
        <f t="shared" si="2"/>
        <v>2014000</v>
      </c>
      <c r="J51" s="98">
        <v>44856.461805555555</v>
      </c>
      <c r="K51" s="53" t="s">
        <v>80</v>
      </c>
      <c r="L51" s="50"/>
      <c r="O51" s="50"/>
      <c r="P51" s="64"/>
      <c r="Q51" s="64"/>
      <c r="R51" s="64"/>
      <c r="S51" s="71"/>
      <c r="T51" s="52"/>
    </row>
    <row r="52" spans="1:20" ht="15" customHeight="1" x14ac:dyDescent="0.35">
      <c r="A52" s="53">
        <v>2017</v>
      </c>
      <c r="B52" s="53" t="s">
        <v>67</v>
      </c>
      <c r="C52" s="53" t="s">
        <v>30</v>
      </c>
      <c r="D52" s="53" t="s">
        <v>113</v>
      </c>
      <c r="E52" s="20" t="s">
        <v>143</v>
      </c>
      <c r="F52" s="53" t="s">
        <v>306</v>
      </c>
      <c r="G52" s="101">
        <v>1789000</v>
      </c>
      <c r="H52" s="101">
        <v>75000</v>
      </c>
      <c r="I52" s="101">
        <f t="shared" si="2"/>
        <v>1864000</v>
      </c>
      <c r="J52" s="98">
        <v>44887.440972222219</v>
      </c>
      <c r="K52" s="53" t="s">
        <v>80</v>
      </c>
      <c r="L52" s="50"/>
      <c r="O52" s="50"/>
      <c r="P52" s="64"/>
      <c r="Q52" s="64"/>
      <c r="R52" s="64"/>
      <c r="S52" s="71"/>
      <c r="T52" s="52"/>
    </row>
    <row r="53" spans="1:20" ht="15" customHeight="1" x14ac:dyDescent="0.35">
      <c r="A53" s="53">
        <v>2018</v>
      </c>
      <c r="B53" s="53" t="s">
        <v>67</v>
      </c>
      <c r="C53" s="53" t="s">
        <v>30</v>
      </c>
      <c r="D53" s="53" t="s">
        <v>114</v>
      </c>
      <c r="E53" s="20" t="s">
        <v>72</v>
      </c>
      <c r="F53" s="53" t="s">
        <v>75</v>
      </c>
      <c r="G53" s="101">
        <v>1960000</v>
      </c>
      <c r="H53" s="101">
        <v>75000</v>
      </c>
      <c r="I53" s="101">
        <f t="shared" si="2"/>
        <v>2035000</v>
      </c>
      <c r="J53" s="98">
        <v>44856.904166666667</v>
      </c>
      <c r="K53" s="53" t="s">
        <v>80</v>
      </c>
      <c r="L53" s="50"/>
      <c r="O53" s="50"/>
      <c r="P53" s="64"/>
      <c r="Q53" s="64"/>
      <c r="R53" s="64"/>
      <c r="S53" s="71"/>
      <c r="T53" s="52"/>
    </row>
    <row r="54" spans="1:20" ht="15" customHeight="1" x14ac:dyDescent="0.35">
      <c r="A54" s="44">
        <v>2013</v>
      </c>
      <c r="B54" s="44" t="s">
        <v>67</v>
      </c>
      <c r="C54" s="53" t="s">
        <v>27</v>
      </c>
      <c r="D54" s="53" t="s">
        <v>115</v>
      </c>
      <c r="E54" s="20" t="s">
        <v>43</v>
      </c>
      <c r="F54" s="53" t="s">
        <v>91</v>
      </c>
      <c r="G54" s="101">
        <v>575000</v>
      </c>
      <c r="H54" s="101">
        <v>65000</v>
      </c>
      <c r="I54" s="101">
        <f t="shared" si="2"/>
        <v>640000</v>
      </c>
      <c r="J54" s="98">
        <v>44859.55972222222</v>
      </c>
      <c r="K54" s="53" t="s">
        <v>39</v>
      </c>
      <c r="L54" s="50"/>
      <c r="O54" s="50"/>
      <c r="P54" s="64"/>
      <c r="Q54" s="64"/>
      <c r="R54" s="64"/>
      <c r="S54" s="71"/>
      <c r="T54" s="52"/>
    </row>
    <row r="55" spans="1:20" ht="15" customHeight="1" x14ac:dyDescent="0.35">
      <c r="A55" s="53">
        <v>2016</v>
      </c>
      <c r="B55" s="53" t="s">
        <v>67</v>
      </c>
      <c r="C55" s="53" t="s">
        <v>27</v>
      </c>
      <c r="D55" s="53" t="s">
        <v>95</v>
      </c>
      <c r="E55" s="20" t="s">
        <v>144</v>
      </c>
      <c r="F55" s="53" t="s">
        <v>96</v>
      </c>
      <c r="G55" s="101">
        <v>765000</v>
      </c>
      <c r="H55" s="101">
        <v>65000</v>
      </c>
      <c r="I55" s="101">
        <f t="shared" si="2"/>
        <v>830000</v>
      </c>
      <c r="J55" s="98">
        <v>44860.55972222222</v>
      </c>
      <c r="K55" s="53" t="s">
        <v>54</v>
      </c>
      <c r="Q55" s="71"/>
      <c r="S55" s="71"/>
      <c r="T55" s="52"/>
    </row>
    <row r="56" spans="1:20" ht="15" customHeight="1" x14ac:dyDescent="0.35">
      <c r="A56" s="20"/>
      <c r="B56" s="20"/>
      <c r="C56" s="20"/>
      <c r="D56" s="20"/>
      <c r="E56" s="20"/>
      <c r="F56" s="20"/>
      <c r="G56" s="63"/>
      <c r="H56" s="63"/>
      <c r="I56" s="63"/>
      <c r="J56" s="59"/>
      <c r="K56" s="20"/>
      <c r="Q56" s="71"/>
      <c r="S56" s="71"/>
      <c r="T56" s="52"/>
    </row>
    <row r="57" spans="1:20" ht="15" customHeight="1" x14ac:dyDescent="0.35">
      <c r="A57" s="20"/>
      <c r="B57" s="20"/>
      <c r="C57" s="20"/>
      <c r="D57" s="20"/>
      <c r="E57" s="20"/>
      <c r="F57" s="20"/>
      <c r="G57" s="63"/>
      <c r="H57" s="63"/>
      <c r="I57" s="63"/>
      <c r="J57" s="59"/>
      <c r="K57" s="20"/>
      <c r="Q57" s="71"/>
      <c r="S57" s="71"/>
      <c r="T57" s="52"/>
    </row>
    <row r="58" spans="1:20" ht="15" customHeight="1" x14ac:dyDescent="0.35">
      <c r="A58" s="66" t="s">
        <v>11</v>
      </c>
      <c r="B58" s="67"/>
      <c r="C58" s="67"/>
      <c r="D58" s="67"/>
      <c r="E58" s="67"/>
      <c r="F58" s="66">
        <v>13</v>
      </c>
      <c r="G58" s="84">
        <f>SUM(G43:G57)</f>
        <v>19451800</v>
      </c>
      <c r="H58" s="84">
        <f>SUM(H43:H57)</f>
        <v>925000</v>
      </c>
      <c r="I58" s="84">
        <f>SUM(I43:I57)</f>
        <v>20376800</v>
      </c>
      <c r="J58" s="69"/>
      <c r="K58" s="70"/>
      <c r="Q58" s="71"/>
      <c r="S58" s="71"/>
    </row>
    <row r="59" spans="1:20" ht="15" customHeight="1" x14ac:dyDescent="0.35">
      <c r="A59" s="60"/>
      <c r="B59" s="50"/>
      <c r="C59" s="50"/>
      <c r="D59" s="50"/>
      <c r="E59" s="50"/>
      <c r="F59" s="50"/>
      <c r="G59" s="85"/>
      <c r="H59" s="85"/>
      <c r="I59" s="85"/>
      <c r="J59" s="86"/>
      <c r="K59" s="50"/>
    </row>
    <row r="60" spans="1:20" ht="15" customHeight="1" x14ac:dyDescent="0.35">
      <c r="A60" s="20"/>
      <c r="B60" s="20"/>
      <c r="C60" s="20"/>
      <c r="D60" s="20"/>
      <c r="E60" s="20"/>
      <c r="F60" s="20"/>
      <c r="G60" s="63"/>
      <c r="H60" s="63"/>
      <c r="I60" s="63"/>
      <c r="J60" s="59"/>
      <c r="K60" s="20"/>
    </row>
    <row r="61" spans="1:20" ht="15" customHeight="1" x14ac:dyDescent="0.35">
      <c r="A61" s="87"/>
      <c r="B61" s="88" t="s">
        <v>47</v>
      </c>
      <c r="C61" s="88"/>
      <c r="D61" s="89"/>
      <c r="E61" s="89"/>
      <c r="F61" s="100">
        <f>F18+F25+F39+F58</f>
        <v>33</v>
      </c>
      <c r="G61" s="90">
        <f>G18+G25+G39+G58</f>
        <v>47136800</v>
      </c>
      <c r="H61" s="90">
        <f>H18+H25+H39+H58</f>
        <v>2305000</v>
      </c>
      <c r="I61" s="90">
        <f>I18+I25+I39+I58</f>
        <v>49441800</v>
      </c>
      <c r="J61" s="91"/>
      <c r="K61" s="92"/>
      <c r="Q61" s="71"/>
      <c r="S61" s="71"/>
    </row>
    <row r="62" spans="1:20" ht="15" customHeight="1" x14ac:dyDescent="0.35">
      <c r="A62" s="20"/>
      <c r="B62" s="60"/>
      <c r="C62" s="60"/>
      <c r="D62" s="60"/>
      <c r="E62" s="60"/>
      <c r="F62" s="93"/>
      <c r="G62" s="94"/>
      <c r="H62" s="94"/>
      <c r="I62" s="94" t="b">
        <f>(G61+H61)=I61</f>
        <v>1</v>
      </c>
      <c r="J62" s="62"/>
    </row>
    <row r="64" spans="1:20" x14ac:dyDescent="0.3">
      <c r="A64" s="55"/>
      <c r="B64" s="55"/>
      <c r="C64" s="55"/>
      <c r="D64" s="55"/>
      <c r="E64" s="55"/>
    </row>
    <row r="65" spans="1:18" x14ac:dyDescent="0.3">
      <c r="A65" s="55"/>
      <c r="B65" s="55"/>
      <c r="C65" s="55"/>
      <c r="D65" s="55"/>
      <c r="E65" s="55"/>
    </row>
    <row r="66" spans="1:18" x14ac:dyDescent="0.3">
      <c r="A66" s="55" t="s">
        <v>24</v>
      </c>
      <c r="B66" s="55"/>
      <c r="C66" s="55"/>
      <c r="D66" s="55"/>
      <c r="E66" s="55"/>
    </row>
    <row r="67" spans="1:18" x14ac:dyDescent="0.3">
      <c r="A67" s="55" t="s">
        <v>25</v>
      </c>
      <c r="B67" s="55" t="s">
        <v>26</v>
      </c>
      <c r="C67" s="55" t="s">
        <v>10</v>
      </c>
      <c r="D67" s="55"/>
      <c r="E67" s="55"/>
    </row>
    <row r="68" spans="1:18" x14ac:dyDescent="0.3">
      <c r="A68" s="55" t="s">
        <v>27</v>
      </c>
      <c r="B68" s="55" t="s">
        <v>28</v>
      </c>
      <c r="C68" s="55">
        <v>13</v>
      </c>
      <c r="D68" s="55"/>
      <c r="E68" s="55"/>
    </row>
    <row r="69" spans="1:18" x14ac:dyDescent="0.3">
      <c r="A69" s="55" t="s">
        <v>30</v>
      </c>
      <c r="B69" s="95" t="s">
        <v>31</v>
      </c>
      <c r="C69" s="95">
        <v>11</v>
      </c>
      <c r="D69" s="55"/>
      <c r="E69" s="55"/>
    </row>
    <row r="70" spans="1:18" x14ac:dyDescent="0.3">
      <c r="A70" s="55" t="s">
        <v>32</v>
      </c>
      <c r="B70" s="55" t="s">
        <v>33</v>
      </c>
      <c r="C70" s="55">
        <v>1</v>
      </c>
      <c r="D70" s="55"/>
      <c r="E70" s="55"/>
    </row>
    <row r="71" spans="1:18" x14ac:dyDescent="0.3">
      <c r="A71" s="55"/>
      <c r="B71" s="55" t="s">
        <v>86</v>
      </c>
      <c r="C71" s="55">
        <v>1</v>
      </c>
      <c r="D71" s="55"/>
      <c r="E71" s="55"/>
    </row>
    <row r="72" spans="1:18" x14ac:dyDescent="0.3">
      <c r="A72" s="55" t="s">
        <v>94</v>
      </c>
      <c r="B72" s="55" t="s">
        <v>85</v>
      </c>
      <c r="C72" s="55">
        <v>1</v>
      </c>
      <c r="D72" s="55"/>
      <c r="E72" s="55"/>
    </row>
    <row r="73" spans="1:18" x14ac:dyDescent="0.3">
      <c r="A73" s="55" t="s">
        <v>69</v>
      </c>
      <c r="B73" s="55" t="s">
        <v>86</v>
      </c>
      <c r="C73" s="55">
        <v>3</v>
      </c>
      <c r="D73" s="55"/>
      <c r="E73" s="55"/>
    </row>
    <row r="74" spans="1:18" x14ac:dyDescent="0.3">
      <c r="A74" s="55" t="s">
        <v>70</v>
      </c>
      <c r="B74" s="55" t="s">
        <v>86</v>
      </c>
      <c r="C74" s="55">
        <v>1</v>
      </c>
      <c r="D74" s="55"/>
      <c r="E74" s="55"/>
    </row>
    <row r="75" spans="1:18" x14ac:dyDescent="0.3">
      <c r="A75" s="55" t="s">
        <v>71</v>
      </c>
      <c r="B75" s="95" t="s">
        <v>31</v>
      </c>
      <c r="C75" s="95">
        <v>1</v>
      </c>
      <c r="D75" s="55"/>
      <c r="E75" s="55"/>
    </row>
    <row r="76" spans="1:18" x14ac:dyDescent="0.3">
      <c r="A76" s="55" t="s">
        <v>68</v>
      </c>
      <c r="B76" s="55" t="s">
        <v>50</v>
      </c>
      <c r="C76" s="55">
        <v>1</v>
      </c>
      <c r="D76" s="55"/>
      <c r="E76" s="55"/>
    </row>
    <row r="77" spans="1:18" ht="13.5" thickBot="1" x14ac:dyDescent="0.35">
      <c r="A77" s="56" t="s">
        <v>29</v>
      </c>
      <c r="B77" s="56"/>
      <c r="C77" s="56">
        <v>33</v>
      </c>
      <c r="D77" s="55"/>
      <c r="E77" s="55"/>
    </row>
    <row r="78" spans="1:18" ht="13.5" thickTop="1" x14ac:dyDescent="0.3">
      <c r="A78" s="15"/>
      <c r="B78" s="15"/>
      <c r="C78" s="15"/>
      <c r="D78" s="55"/>
      <c r="E78" s="55"/>
    </row>
    <row r="79" spans="1:18" x14ac:dyDescent="0.3">
      <c r="A79" s="15"/>
      <c r="B79" s="15"/>
      <c r="C79" s="15"/>
      <c r="D79" s="55"/>
      <c r="E79" s="55"/>
      <c r="F79" s="55"/>
      <c r="G79" s="96"/>
      <c r="H79" s="96"/>
      <c r="I79" s="96"/>
      <c r="J79" s="55"/>
      <c r="K79" s="55"/>
      <c r="L79" s="55"/>
      <c r="M79" s="55"/>
      <c r="N79" s="55"/>
      <c r="O79" s="55"/>
      <c r="P79" s="55"/>
      <c r="Q79" s="55"/>
      <c r="R79" s="55"/>
    </row>
    <row r="80" spans="1:18" x14ac:dyDescent="0.3">
      <c r="A80" s="15"/>
      <c r="B80" s="15"/>
      <c r="C80" s="15"/>
      <c r="D80" s="55"/>
      <c r="E80" s="55"/>
      <c r="F80" s="55"/>
      <c r="G80" s="96"/>
      <c r="H80" s="96"/>
      <c r="I80" s="96"/>
      <c r="J80" s="55"/>
      <c r="K80" s="55"/>
      <c r="L80" s="55"/>
      <c r="M80" s="55"/>
      <c r="N80" s="55"/>
      <c r="O80" s="55"/>
      <c r="P80" s="55"/>
      <c r="Q80" s="55"/>
      <c r="R80" s="55"/>
    </row>
    <row r="81" spans="1:18" x14ac:dyDescent="0.3">
      <c r="A81" s="15"/>
      <c r="B81" s="15"/>
      <c r="C81" s="15"/>
      <c r="D81" s="55"/>
      <c r="E81" s="55"/>
      <c r="F81" s="55"/>
      <c r="G81" s="96"/>
      <c r="H81" s="96"/>
      <c r="I81" s="96"/>
      <c r="J81" s="55"/>
      <c r="K81" s="55"/>
      <c r="L81" s="55"/>
      <c r="M81" s="55"/>
      <c r="N81" s="55"/>
      <c r="O81" s="55"/>
      <c r="P81" s="55"/>
      <c r="Q81" s="55"/>
      <c r="R81" s="55"/>
    </row>
  </sheetData>
  <conditionalFormatting sqref="A59">
    <cfRule type="duplicateValues" dxfId="46" priority="3"/>
  </conditionalFormatting>
  <conditionalFormatting sqref="F1:F17 F20:F24 F26:F38 F40:F42 F56:F58 F60:F62">
    <cfRule type="duplicateValues" dxfId="45" priority="4"/>
  </conditionalFormatting>
  <conditionalFormatting sqref="G61:I61">
    <cfRule type="duplicateValues" dxfId="44" priority="1"/>
  </conditionalFormatting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2"/>
  <sheetViews>
    <sheetView workbookViewId="0">
      <selection activeCell="E25" sqref="E25"/>
    </sheetView>
  </sheetViews>
  <sheetFormatPr defaultColWidth="8.81640625" defaultRowHeight="12" x14ac:dyDescent="0.35"/>
  <cols>
    <col min="1" max="1" width="21.54296875" style="32" customWidth="1"/>
    <col min="2" max="2" width="23.453125" style="32" customWidth="1"/>
    <col min="3" max="3" width="11.453125" style="32" customWidth="1"/>
    <col min="4" max="4" width="9.1796875" style="32" customWidth="1"/>
    <col min="5" max="5" width="17.1796875" style="32" customWidth="1"/>
    <col min="6" max="6" width="10.54296875" style="32" customWidth="1"/>
    <col min="7" max="16384" width="8.81640625" style="32"/>
  </cols>
  <sheetData>
    <row r="1" spans="1:6" x14ac:dyDescent="0.35">
      <c r="A1" s="33" t="s">
        <v>320</v>
      </c>
    </row>
    <row r="2" spans="1:6" x14ac:dyDescent="0.35">
      <c r="A2" s="33"/>
    </row>
    <row r="3" spans="1:6" x14ac:dyDescent="0.35">
      <c r="A3" s="2" t="s">
        <v>1</v>
      </c>
      <c r="B3" s="2" t="s">
        <v>13</v>
      </c>
      <c r="C3" s="2" t="s">
        <v>7</v>
      </c>
      <c r="D3" s="3" t="s">
        <v>14</v>
      </c>
      <c r="E3" s="2" t="s">
        <v>15</v>
      </c>
      <c r="F3" s="2" t="s">
        <v>16</v>
      </c>
    </row>
    <row r="4" spans="1:6" x14ac:dyDescent="0.35">
      <c r="A4" s="39" t="s">
        <v>176</v>
      </c>
      <c r="B4" s="40" t="s">
        <v>80</v>
      </c>
      <c r="C4" s="41">
        <v>44870</v>
      </c>
      <c r="D4" s="42">
        <v>2000</v>
      </c>
      <c r="E4" s="40" t="s">
        <v>220</v>
      </c>
      <c r="F4" s="40" t="s">
        <v>221</v>
      </c>
    </row>
    <row r="5" spans="1:6" x14ac:dyDescent="0.35">
      <c r="A5" s="40"/>
      <c r="B5" s="40"/>
      <c r="C5" s="40"/>
      <c r="D5" s="42"/>
      <c r="E5" s="40"/>
      <c r="F5" s="40"/>
    </row>
    <row r="6" spans="1:6" x14ac:dyDescent="0.35">
      <c r="A6" s="40"/>
      <c r="B6" s="40"/>
      <c r="C6" s="40"/>
      <c r="D6" s="42"/>
      <c r="E6" s="40"/>
      <c r="F6" s="40"/>
    </row>
    <row r="7" spans="1:6" x14ac:dyDescent="0.35">
      <c r="A7" s="40"/>
      <c r="B7" s="40"/>
      <c r="C7" s="40"/>
      <c r="D7" s="42"/>
      <c r="E7" s="40"/>
      <c r="F7" s="40"/>
    </row>
    <row r="8" spans="1:6" x14ac:dyDescent="0.35">
      <c r="A8" s="4"/>
      <c r="B8" s="8"/>
      <c r="C8" s="5"/>
      <c r="D8" s="6"/>
      <c r="E8" s="7"/>
      <c r="F8" s="4"/>
    </row>
    <row r="9" spans="1:6" x14ac:dyDescent="0.35">
      <c r="A9" s="9"/>
      <c r="B9" s="4"/>
      <c r="C9" s="10"/>
      <c r="D9" s="6"/>
      <c r="E9" s="11"/>
      <c r="F9" s="11"/>
    </row>
    <row r="10" spans="1:6" ht="12.5" thickBot="1" x14ac:dyDescent="0.4">
      <c r="A10" s="34"/>
      <c r="B10" s="34"/>
      <c r="C10" s="35" t="s">
        <v>10</v>
      </c>
      <c r="D10" s="36">
        <f>SUM(D4:D9)</f>
        <v>2000</v>
      </c>
      <c r="E10" s="37"/>
      <c r="F10" s="37"/>
    </row>
    <row r="11" spans="1:6" ht="12.5" thickTop="1" x14ac:dyDescent="0.35"/>
    <row r="12" spans="1:6" x14ac:dyDescent="0.35">
      <c r="A12" s="38"/>
    </row>
    <row r="16" spans="1:6" x14ac:dyDescent="0.35">
      <c r="B16" s="12"/>
    </row>
    <row r="22" spans="2:2" x14ac:dyDescent="0.35">
      <c r="B22" s="1"/>
    </row>
  </sheetData>
  <conditionalFormatting sqref="A1">
    <cfRule type="duplicateValues" dxfId="21" priority="39"/>
  </conditionalFormatting>
  <conditionalFormatting sqref="A2 A11">
    <cfRule type="duplicateValues" dxfId="20" priority="38"/>
  </conditionalFormatting>
  <conditionalFormatting sqref="A3 A5:A7 A10">
    <cfRule type="duplicateValues" dxfId="19" priority="19"/>
  </conditionalFormatting>
  <conditionalFormatting sqref="A3 A5:A7">
    <cfRule type="duplicateValues" dxfId="18" priority="1"/>
    <cfRule type="duplicateValues" dxfId="17" priority="2"/>
    <cfRule type="duplicateValues" dxfId="16" priority="3"/>
    <cfRule type="duplicateValues" dxfId="15" priority="4"/>
    <cfRule type="duplicateValues" dxfId="14" priority="5"/>
    <cfRule type="duplicateValues" dxfId="13" priority="6"/>
    <cfRule type="duplicateValues" dxfId="12" priority="7"/>
    <cfRule type="duplicateValues" dxfId="11" priority="8"/>
    <cfRule type="duplicateValues" dxfId="10" priority="9"/>
  </conditionalFormatting>
  <conditionalFormatting sqref="A10">
    <cfRule type="duplicateValues" dxfId="9" priority="10"/>
    <cfRule type="duplicateValues" dxfId="8" priority="11"/>
    <cfRule type="duplicateValues" dxfId="7" priority="12"/>
    <cfRule type="duplicateValues" dxfId="6" priority="13"/>
    <cfRule type="duplicateValues" dxfId="5" priority="14"/>
    <cfRule type="duplicateValues" dxfId="4" priority="15"/>
    <cfRule type="duplicateValues" dxfId="3" priority="16"/>
    <cfRule type="duplicateValues" dxfId="2" priority="17"/>
    <cfRule type="duplicateValues" dxfId="1" priority="18"/>
  </conditionalFormatting>
  <conditionalFormatting sqref="A13:A14 A16:A17 A19:A65534">
    <cfRule type="duplicateValues" dxfId="0" priority="4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Summary</vt:lpstr>
      <vt:lpstr>Purchase Summary by Auction</vt:lpstr>
      <vt:lpstr>Average Car Cost</vt:lpstr>
      <vt:lpstr>April23</vt:lpstr>
      <vt:lpstr>Mar23</vt:lpstr>
      <vt:lpstr>Feb23</vt:lpstr>
      <vt:lpstr>Jan23</vt:lpstr>
      <vt:lpstr>Nov22</vt:lpstr>
      <vt:lpstr>Oct22</vt:lpstr>
      <vt:lpstr>Repairs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Yuri Fushida</dc:creator>
  <cp:keywords/>
  <dc:description/>
  <cp:lastModifiedBy>Tommy Smithies</cp:lastModifiedBy>
  <dcterms:created xsi:type="dcterms:W3CDTF">2022-10-18T12:06:03Z</dcterms:created>
  <dcterms:modified xsi:type="dcterms:W3CDTF">2023-05-09T03:21:40Z</dcterms:modified>
  <cp:category/>
</cp:coreProperties>
</file>