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140" yWindow="-195" windowWidth="11160" windowHeight="7290"/>
  </bookViews>
  <sheets>
    <sheet name="balance " sheetId="9" r:id="rId1"/>
    <sheet name="scheduled" sheetId="7" r:id="rId2"/>
  </sheets>
  <definedNames>
    <definedName name="_xlnm.Print_Area" localSheetId="0">'balance '!$A$1:$D$108</definedName>
  </definedNames>
  <calcPr calcId="145621"/>
</workbook>
</file>

<file path=xl/calcChain.xml><?xml version="1.0" encoding="utf-8"?>
<calcChain xmlns="http://schemas.openxmlformats.org/spreadsheetml/2006/main">
  <c r="C52" i="9" l="1"/>
  <c r="C46" i="9" l="1"/>
  <c r="C36" i="9" l="1"/>
  <c r="C32" i="9"/>
  <c r="C58" i="9" l="1"/>
  <c r="B3" i="9"/>
  <c r="B8" i="9"/>
  <c r="D9" i="9" s="1"/>
  <c r="B13" i="9"/>
  <c r="B18" i="9"/>
  <c r="D15" i="9" s="1"/>
  <c r="D18" i="9" s="1"/>
  <c r="B23" i="9"/>
  <c r="D20" i="9" s="1"/>
  <c r="D23" i="9" s="1"/>
  <c r="D25" i="9"/>
  <c r="D28" i="9" s="1"/>
  <c r="B28" i="9"/>
  <c r="C30" i="9"/>
  <c r="C61" i="9"/>
  <c r="C65" i="9"/>
  <c r="C71" i="9"/>
  <c r="C77" i="9"/>
  <c r="C81" i="9"/>
  <c r="C85" i="9"/>
  <c r="C89" i="9"/>
  <c r="C92" i="9"/>
  <c r="D96" i="9"/>
  <c r="C97" i="9"/>
  <c r="C95" i="9" l="1"/>
  <c r="E29" i="9"/>
  <c r="D7" i="7"/>
</calcChain>
</file>

<file path=xl/sharedStrings.xml><?xml version="1.0" encoding="utf-8"?>
<sst xmlns="http://schemas.openxmlformats.org/spreadsheetml/2006/main" count="121" uniqueCount="98">
  <si>
    <t>Zandaka Report</t>
  </si>
  <si>
    <t>Yesterdays Bank Zandaka</t>
  </si>
  <si>
    <t>Received Total</t>
  </si>
  <si>
    <t>Payment Total</t>
  </si>
  <si>
    <t>Todays Bank Zandaka</t>
  </si>
  <si>
    <t>Todays Yen cash Zandaka</t>
  </si>
  <si>
    <t>Yesterdays USD Zandaka</t>
  </si>
  <si>
    <t>Shiga</t>
  </si>
  <si>
    <t>Todays USD Zandaka</t>
  </si>
  <si>
    <t>Mizuho</t>
  </si>
  <si>
    <t>Total</t>
  </si>
  <si>
    <t>Yesterdays NZD Zandaka</t>
  </si>
  <si>
    <t>Todays NZD Zandaka</t>
  </si>
  <si>
    <t>Shoko Chukin</t>
  </si>
  <si>
    <t>Omona Shiharai Saki</t>
  </si>
  <si>
    <t>Bank Kariire</t>
  </si>
  <si>
    <t xml:space="preserve">Mitsubishi Tokyo </t>
  </si>
  <si>
    <t>Shiga Bank</t>
  </si>
  <si>
    <t>Kyoto BK</t>
  </si>
  <si>
    <t xml:space="preserve"> </t>
  </si>
  <si>
    <t>Kyoto Shinkin</t>
  </si>
  <si>
    <t>Mizuho BK</t>
  </si>
  <si>
    <t>Hokuriku BK</t>
  </si>
  <si>
    <t>Nanto BK</t>
  </si>
  <si>
    <t>Total Bank Kariire</t>
  </si>
  <si>
    <t>Bank Zandaka List</t>
  </si>
  <si>
    <t>Shiga Bank Parts</t>
  </si>
  <si>
    <t>Mizuho Bank</t>
  </si>
  <si>
    <t>Kyoto Bank</t>
  </si>
  <si>
    <t>Nanto Bank</t>
  </si>
  <si>
    <t>Hokuriku Bank</t>
  </si>
  <si>
    <t>Kyoto Chuo Shinkin</t>
  </si>
  <si>
    <t>Resona Bank</t>
  </si>
  <si>
    <t>Yesterdays GBP Zandaka</t>
  </si>
  <si>
    <t>Todays GBP Zandaka</t>
  </si>
  <si>
    <t>Yesterdays IBC office Yen cash</t>
  </si>
  <si>
    <t>Shiga BK</t>
  </si>
  <si>
    <t>Togashi Waku</t>
  </si>
  <si>
    <t>Total Togashi waku</t>
  </si>
  <si>
    <t>MUFG</t>
  </si>
  <si>
    <t>Rikuso</t>
  </si>
  <si>
    <t>JFA</t>
  </si>
  <si>
    <t>ATJ (OIS fee)</t>
  </si>
  <si>
    <t>rent/monthly</t>
    <phoneticPr fontId="9"/>
  </si>
  <si>
    <t xml:space="preserve">Account Specialist </t>
    <phoneticPr fontId="9"/>
  </si>
  <si>
    <t>NZD5.000</t>
    <phoneticPr fontId="9"/>
  </si>
  <si>
    <t xml:space="preserve">Jojo consulting </t>
    <phoneticPr fontId="9"/>
  </si>
  <si>
    <t>Limelight Software</t>
    <phoneticPr fontId="9"/>
  </si>
  <si>
    <t>NZD1,000</t>
    <phoneticPr fontId="9"/>
  </si>
  <si>
    <t>4 Media</t>
    <phoneticPr fontId="9"/>
  </si>
  <si>
    <t xml:space="preserve">Colby Osborne </t>
    <phoneticPr fontId="9"/>
  </si>
  <si>
    <t>USD500</t>
    <phoneticPr fontId="9"/>
  </si>
  <si>
    <t>Tompkins Wake Trust</t>
    <phoneticPr fontId="9"/>
  </si>
  <si>
    <t>NZD20,000</t>
    <phoneticPr fontId="9"/>
  </si>
  <si>
    <t>Eloker IT Management Svc</t>
    <phoneticPr fontId="9"/>
  </si>
  <si>
    <t>USD3,500</t>
    <phoneticPr fontId="9"/>
  </si>
  <si>
    <t>Sycip Salazar Hernandez Gatmaitan</t>
    <phoneticPr fontId="9"/>
  </si>
  <si>
    <t>USD5,000</t>
    <phoneticPr fontId="9"/>
  </si>
  <si>
    <t>wage</t>
    <phoneticPr fontId="9"/>
  </si>
  <si>
    <t>supplier</t>
    <phoneticPr fontId="9"/>
  </si>
  <si>
    <t>10th</t>
    <phoneticPr fontId="9"/>
  </si>
  <si>
    <t>23rd</t>
    <phoneticPr fontId="9"/>
  </si>
  <si>
    <t>EOM</t>
    <phoneticPr fontId="9"/>
  </si>
  <si>
    <t>25th</t>
    <phoneticPr fontId="9"/>
  </si>
  <si>
    <t xml:space="preserve">phone </t>
    <phoneticPr fontId="9"/>
  </si>
  <si>
    <t>bank loan</t>
    <phoneticPr fontId="9"/>
  </si>
  <si>
    <t>social insurance</t>
    <phoneticPr fontId="9"/>
  </si>
  <si>
    <t>Orchid Subtrust Ltd</t>
    <phoneticPr fontId="9"/>
  </si>
  <si>
    <t>NZD2,075</t>
    <phoneticPr fontId="9"/>
  </si>
  <si>
    <t>10th</t>
    <phoneticPr fontId="9"/>
  </si>
  <si>
    <t>AWS (DC card)</t>
    <phoneticPr fontId="9"/>
  </si>
  <si>
    <t>USD200,000</t>
    <phoneticPr fontId="9"/>
  </si>
  <si>
    <t>Mirane</t>
    <phoneticPr fontId="9"/>
  </si>
  <si>
    <t>JPY420,000</t>
    <phoneticPr fontId="9"/>
  </si>
  <si>
    <t>JFA</t>
    <phoneticPr fontId="9"/>
  </si>
  <si>
    <t>rikuso</t>
    <phoneticPr fontId="9"/>
  </si>
  <si>
    <t>monthly</t>
    <phoneticPr fontId="9"/>
  </si>
  <si>
    <t>bank loan</t>
    <phoneticPr fontId="9"/>
  </si>
  <si>
    <t>USSR Nagoya</t>
    <phoneticPr fontId="9"/>
  </si>
  <si>
    <t>TAA Kinki/Hiroshima/Kyushu</t>
    <phoneticPr fontId="9"/>
  </si>
  <si>
    <t>Kyosei Kensetsu</t>
    <phoneticPr fontId="9"/>
  </si>
  <si>
    <t>USS Fukuoka</t>
    <phoneticPr fontId="9"/>
  </si>
  <si>
    <t>CAA Chubu</t>
    <phoneticPr fontId="9"/>
  </si>
  <si>
    <t>USS Kobe</t>
    <phoneticPr fontId="9"/>
  </si>
  <si>
    <t>Bayauc</t>
    <phoneticPr fontId="9"/>
  </si>
  <si>
    <t>social insurance</t>
    <phoneticPr fontId="9"/>
  </si>
  <si>
    <t>USD4,000</t>
    <phoneticPr fontId="9"/>
  </si>
  <si>
    <t>NZD20,000</t>
    <phoneticPr fontId="9"/>
  </si>
  <si>
    <t>NZ consultant</t>
    <phoneticPr fontId="9"/>
  </si>
  <si>
    <t>Jamaica consultant</t>
    <phoneticPr fontId="9"/>
  </si>
  <si>
    <t>including tax refund</t>
    <phoneticPr fontId="9"/>
  </si>
  <si>
    <t>USS Tokyo</t>
  </si>
  <si>
    <t>arai oyama</t>
  </si>
  <si>
    <t>tc web</t>
  </si>
  <si>
    <t xml:space="preserve">TAA kanto cyubu </t>
  </si>
  <si>
    <t>Ju gunma</t>
  </si>
  <si>
    <t>Ju aichi</t>
  </si>
  <si>
    <t>NAA Nagoya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</si>
</sst>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_ ;_ * \-#,##0_ ;_ * &quot;-&quot;_ ;_ @_ "/>
    <numFmt numFmtId="165" formatCode="_ * #,##0.00_ ;_ * \-#,##0.00_ ;_ * &quot;-&quot;??_ ;_ @_ "/>
    <numFmt numFmtId="166" formatCode="[$-409]mmmm\ d\,\ yyyy;@"/>
    <numFmt numFmtId="167" formatCode="m/d;@"/>
  </numFmts>
  <fonts count="13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3" tint="0.79998168889431442"/>
      <name val="Arial"/>
      <family val="2"/>
    </font>
    <font>
      <sz val="10"/>
      <color theme="0"/>
      <name val="Arial"/>
      <family val="2"/>
    </font>
    <font>
      <sz val="10"/>
      <color theme="1" tint="0.249977111117893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6"/>
      <name val="ＭＳ Ｐゴシック"/>
      <family val="3"/>
      <charset val="128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05">
    <xf numFmtId="0" fontId="0" fillId="0" borderId="0" xfId="0"/>
    <xf numFmtId="0" fontId="0" fillId="0" borderId="2" xfId="0" applyBorder="1"/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0" fontId="0" fillId="0" borderId="0" xfId="0" applyAlignment="1"/>
    <xf numFmtId="0" fontId="1" fillId="0" borderId="0" xfId="0" applyFont="1"/>
    <xf numFmtId="0" fontId="1" fillId="0" borderId="2" xfId="0" applyFont="1" applyBorder="1"/>
    <xf numFmtId="3" fontId="1" fillId="0" borderId="2" xfId="0" applyNumberFormat="1" applyFont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" fontId="1" fillId="6" borderId="2" xfId="0" applyNumberFormat="1" applyFont="1" applyFill="1" applyBorder="1"/>
    <xf numFmtId="4" fontId="1" fillId="0" borderId="2" xfId="0" applyNumberFormat="1" applyFont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3" fontId="1" fillId="0" borderId="2" xfId="0" applyNumberFormat="1" applyFont="1" applyBorder="1"/>
    <xf numFmtId="0" fontId="1" fillId="3" borderId="2" xfId="0" applyFont="1" applyFill="1" applyBorder="1"/>
    <xf numFmtId="3" fontId="1" fillId="0" borderId="2" xfId="0" applyNumberFormat="1" applyFont="1" applyFill="1" applyBorder="1" applyAlignment="1">
      <alignment horizontal="right"/>
    </xf>
    <xf numFmtId="0" fontId="1" fillId="4" borderId="2" xfId="0" applyFont="1" applyFill="1" applyBorder="1"/>
    <xf numFmtId="0" fontId="1" fillId="5" borderId="2" xfId="0" applyFont="1" applyFill="1" applyBorder="1"/>
    <xf numFmtId="3" fontId="1" fillId="0" borderId="2" xfId="0" applyNumberFormat="1" applyFont="1" applyFill="1" applyBorder="1"/>
    <xf numFmtId="3" fontId="0" fillId="0" borderId="2" xfId="0" applyNumberFormat="1" applyFill="1" applyBorder="1"/>
    <xf numFmtId="167" fontId="0" fillId="0" borderId="0" xfId="0" applyNumberFormat="1" applyAlignment="1"/>
    <xf numFmtId="167" fontId="0" fillId="2" borderId="3" xfId="0" applyNumberFormat="1" applyFill="1" applyBorder="1"/>
    <xf numFmtId="167" fontId="0" fillId="0" borderId="4" xfId="0" applyNumberFormat="1" applyBorder="1"/>
    <xf numFmtId="167" fontId="0" fillId="2" borderId="4" xfId="0" applyNumberFormat="1" applyFill="1" applyBorder="1"/>
    <xf numFmtId="167" fontId="0" fillId="6" borderId="4" xfId="0" applyNumberFormat="1" applyFill="1" applyBorder="1"/>
    <xf numFmtId="167" fontId="0" fillId="3" borderId="4" xfId="0" applyNumberFormat="1" applyFill="1" applyBorder="1"/>
    <xf numFmtId="167" fontId="0" fillId="4" borderId="4" xfId="0" applyNumberFormat="1" applyFill="1" applyBorder="1"/>
    <xf numFmtId="167" fontId="0" fillId="0" borderId="4" xfId="0" applyNumberFormat="1" applyBorder="1" applyAlignment="1"/>
    <xf numFmtId="167" fontId="0" fillId="0" borderId="4" xfId="0" applyNumberFormat="1" applyBorder="1" applyAlignment="1">
      <alignment horizontal="right"/>
    </xf>
    <xf numFmtId="167" fontId="0" fillId="0" borderId="4" xfId="0" applyNumberFormat="1" applyFill="1" applyBorder="1" applyAlignment="1"/>
    <xf numFmtId="167" fontId="0" fillId="0" borderId="4" xfId="0" applyNumberFormat="1" applyFill="1" applyBorder="1"/>
    <xf numFmtId="167" fontId="0" fillId="0" borderId="4" xfId="0" applyNumberFormat="1" applyFill="1" applyBorder="1" applyAlignment="1">
      <alignment horizontal="right"/>
    </xf>
    <xf numFmtId="167" fontId="0" fillId="5" borderId="4" xfId="0" applyNumberFormat="1" applyFill="1" applyBorder="1"/>
    <xf numFmtId="167" fontId="0" fillId="0" borderId="0" xfId="0" applyNumberFormat="1"/>
    <xf numFmtId="3" fontId="0" fillId="6" borderId="2" xfId="0" applyNumberFormat="1" applyFill="1" applyBorder="1" applyAlignment="1">
      <alignment horizontal="right"/>
    </xf>
    <xf numFmtId="4" fontId="0" fillId="0" borderId="2" xfId="0" applyNumberFormat="1" applyBorder="1"/>
    <xf numFmtId="165" fontId="0" fillId="0" borderId="3" xfId="0" applyNumberFormat="1" applyFont="1" applyBorder="1"/>
    <xf numFmtId="0" fontId="3" fillId="0" borderId="2" xfId="0" applyFont="1" applyBorder="1"/>
    <xf numFmtId="3" fontId="4" fillId="0" borderId="2" xfId="0" applyNumberFormat="1" applyFont="1" applyFill="1" applyBorder="1" applyAlignment="1">
      <alignment horizontal="right"/>
    </xf>
    <xf numFmtId="0" fontId="5" fillId="0" borderId="2" xfId="0" applyFont="1" applyBorder="1"/>
    <xf numFmtId="3" fontId="5" fillId="0" borderId="2" xfId="0" applyNumberFormat="1" applyFont="1" applyBorder="1" applyAlignment="1">
      <alignment horizontal="right"/>
    </xf>
    <xf numFmtId="0" fontId="4" fillId="0" borderId="2" xfId="0" applyFont="1" applyFill="1" applyBorder="1"/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4" fontId="4" fillId="0" borderId="0" xfId="0" applyNumberFormat="1" applyFont="1"/>
    <xf numFmtId="3" fontId="0" fillId="0" borderId="2" xfId="0" applyNumberFormat="1" applyFont="1" applyFill="1" applyBorder="1"/>
    <xf numFmtId="0" fontId="0" fillId="0" borderId="2" xfId="0" applyFont="1" applyFill="1" applyBorder="1"/>
    <xf numFmtId="3" fontId="7" fillId="0" borderId="0" xfId="0" applyNumberFormat="1" applyFont="1"/>
    <xf numFmtId="0" fontId="0" fillId="7" borderId="2" xfId="0" applyFill="1" applyBorder="1" applyAlignment="1">
      <alignment horizontal="right"/>
    </xf>
    <xf numFmtId="3" fontId="0" fillId="7" borderId="2" xfId="0" applyNumberFormat="1" applyFill="1" applyBorder="1"/>
    <xf numFmtId="167" fontId="0" fillId="7" borderId="4" xfId="0" applyNumberFormat="1" applyFill="1" applyBorder="1"/>
    <xf numFmtId="0" fontId="1" fillId="7" borderId="2" xfId="0" applyFont="1" applyFill="1" applyBorder="1"/>
    <xf numFmtId="0" fontId="4" fillId="0" borderId="0" xfId="0" applyFont="1"/>
    <xf numFmtId="0" fontId="6" fillId="0" borderId="0" xfId="0" applyFont="1"/>
    <xf numFmtId="0" fontId="6" fillId="0" borderId="3" xfId="0" applyFont="1" applyBorder="1"/>
    <xf numFmtId="3" fontId="4" fillId="0" borderId="2" xfId="0" applyNumberFormat="1" applyFont="1" applyBorder="1" applyAlignment="1">
      <alignment horizontal="right"/>
    </xf>
    <xf numFmtId="4" fontId="7" fillId="0" borderId="0" xfId="0" applyNumberFormat="1" applyFont="1"/>
    <xf numFmtId="3" fontId="4" fillId="8" borderId="2" xfId="0" applyNumberFormat="1" applyFont="1" applyFill="1" applyBorder="1" applyAlignment="1">
      <alignment horizontal="right"/>
    </xf>
    <xf numFmtId="14" fontId="4" fillId="0" borderId="0" xfId="0" applyNumberFormat="1" applyFont="1"/>
    <xf numFmtId="167" fontId="0" fillId="8" borderId="4" xfId="0" applyNumberFormat="1" applyFill="1" applyBorder="1"/>
    <xf numFmtId="0" fontId="0" fillId="0" borderId="0" xfId="0" applyFont="1"/>
    <xf numFmtId="0" fontId="0" fillId="0" borderId="2" xfId="0" applyFont="1" applyBorder="1"/>
    <xf numFmtId="3" fontId="0" fillId="0" borderId="2" xfId="0" applyNumberFormat="1" applyFont="1" applyBorder="1"/>
    <xf numFmtId="0" fontId="0" fillId="2" borderId="2" xfId="0" applyFont="1" applyFill="1" applyBorder="1"/>
    <xf numFmtId="3" fontId="0" fillId="3" borderId="2" xfId="0" applyNumberFormat="1" applyFont="1" applyFill="1" applyBorder="1" applyAlignment="1">
      <alignment horizontal="right"/>
    </xf>
    <xf numFmtId="3" fontId="0" fillId="4" borderId="2" xfId="0" applyNumberFormat="1" applyFont="1" applyFill="1" applyBorder="1" applyAlignment="1">
      <alignment horizontal="right"/>
    </xf>
    <xf numFmtId="0" fontId="0" fillId="7" borderId="2" xfId="0" applyFont="1" applyFill="1" applyBorder="1"/>
    <xf numFmtId="3" fontId="0" fillId="5" borderId="2" xfId="0" applyNumberFormat="1" applyFont="1" applyFill="1" applyBorder="1" applyAlignment="1">
      <alignment horizontal="right"/>
    </xf>
    <xf numFmtId="164" fontId="0" fillId="0" borderId="0" xfId="0" applyNumberFormat="1"/>
    <xf numFmtId="0" fontId="1" fillId="9" borderId="3" xfId="0" applyFont="1" applyFill="1" applyBorder="1" applyAlignment="1">
      <alignment horizontal="left"/>
    </xf>
    <xf numFmtId="164" fontId="1" fillId="0" borderId="3" xfId="0" applyNumberFormat="1" applyFont="1" applyBorder="1" applyAlignment="1">
      <alignment horizontal="right"/>
    </xf>
    <xf numFmtId="0" fontId="0" fillId="9" borderId="3" xfId="0" applyFill="1" applyBorder="1" applyAlignment="1">
      <alignment horizontal="left"/>
    </xf>
    <xf numFmtId="0" fontId="10" fillId="9" borderId="0" xfId="0" applyFont="1" applyFill="1" applyBorder="1" applyAlignment="1">
      <alignment horizontal="left"/>
    </xf>
    <xf numFmtId="164" fontId="0" fillId="0" borderId="3" xfId="0" applyNumberFormat="1" applyBorder="1" applyAlignment="1">
      <alignment horizontal="right"/>
    </xf>
    <xf numFmtId="0" fontId="0" fillId="0" borderId="3" xfId="0" applyBorder="1"/>
    <xf numFmtId="164" fontId="0" fillId="0" borderId="3" xfId="0" applyNumberFormat="1" applyBorder="1"/>
    <xf numFmtId="0" fontId="0" fillId="0" borderId="0" xfId="0" applyBorder="1"/>
    <xf numFmtId="0" fontId="0" fillId="10" borderId="3" xfId="0" applyFill="1" applyBorder="1"/>
    <xf numFmtId="14" fontId="10" fillId="0" borderId="0" xfId="0" applyNumberFormat="1" applyFont="1"/>
    <xf numFmtId="0" fontId="0" fillId="11" borderId="0" xfId="0" applyFill="1"/>
    <xf numFmtId="3" fontId="4" fillId="0" borderId="0" xfId="0" applyNumberFormat="1" applyFont="1"/>
    <xf numFmtId="4" fontId="1" fillId="2" borderId="3" xfId="0" applyNumberFormat="1" applyFont="1" applyFill="1" applyBorder="1" applyAlignment="1">
      <alignment horizontal="right"/>
    </xf>
    <xf numFmtId="166" fontId="0" fillId="2" borderId="1" xfId="0" applyNumberFormat="1" applyFill="1" applyBorder="1" applyAlignment="1">
      <alignment horizontal="right"/>
    </xf>
    <xf numFmtId="3" fontId="0" fillId="8" borderId="2" xfId="0" applyNumberFormat="1" applyFont="1" applyFill="1" applyBorder="1" applyAlignment="1">
      <alignment horizontal="right"/>
    </xf>
    <xf numFmtId="0" fontId="0" fillId="8" borderId="2" xfId="0" applyFill="1" applyBorder="1"/>
    <xf numFmtId="0" fontId="6" fillId="8" borderId="0" xfId="0" applyFont="1" applyFill="1"/>
    <xf numFmtId="0" fontId="0" fillId="8" borderId="0" xfId="0" applyFill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Border="1"/>
    <xf numFmtId="3" fontId="4" fillId="6" borderId="2" xfId="0" applyNumberFormat="1" applyFont="1" applyFill="1" applyBorder="1" applyAlignment="1">
      <alignment horizontal="right"/>
    </xf>
    <xf numFmtId="167" fontId="1" fillId="4" borderId="4" xfId="0" applyNumberFormat="1" applyFont="1" applyFill="1" applyBorder="1"/>
    <xf numFmtId="0" fontId="0" fillId="9" borderId="4" xfId="0" applyFill="1" applyBorder="1" applyAlignment="1">
      <alignment horizontal="left"/>
    </xf>
    <xf numFmtId="0" fontId="0" fillId="0" borderId="3" xfId="0" applyFont="1" applyBorder="1"/>
    <xf numFmtId="164" fontId="0" fillId="0" borderId="3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22" fontId="0" fillId="0" borderId="0" xfId="0" applyNumberFormat="1"/>
    <xf numFmtId="164" fontId="0" fillId="10" borderId="5" xfId="0" applyNumberFormat="1" applyFill="1" applyBorder="1" applyAlignment="1">
      <alignment horizontal="center"/>
    </xf>
    <xf numFmtId="0" fontId="10" fillId="8" borderId="2" xfId="0" applyFont="1" applyFill="1" applyBorder="1"/>
    <xf numFmtId="3" fontId="12" fillId="12" borderId="2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abSelected="1" topLeftCell="A34" zoomScaleNormal="100" workbookViewId="0">
      <selection activeCell="C52" sqref="C52"/>
    </sheetView>
  </sheetViews>
  <sheetFormatPr defaultRowHeight="12.95" customHeight="1"/>
  <cols>
    <col min="1" max="1" width="23" style="34" customWidth="1"/>
    <col min="2" max="2" width="17.7109375" style="7" customWidth="1"/>
    <col min="3" max="3" width="15.140625" style="62" customWidth="1"/>
    <col min="4" max="4" width="15" customWidth="1"/>
    <col min="5" max="5" width="15.5703125" bestFit="1" customWidth="1"/>
  </cols>
  <sheetData>
    <row r="1" spans="1:6" ht="12.95" customHeight="1">
      <c r="A1" s="49"/>
      <c r="D1" s="62"/>
      <c r="E1" s="62"/>
      <c r="F1" s="62"/>
    </row>
    <row r="2" spans="1:6" ht="12.95" customHeight="1">
      <c r="A2" s="21"/>
      <c r="D2" s="62"/>
      <c r="E2" s="62"/>
      <c r="F2" s="62"/>
    </row>
    <row r="3" spans="1:6" ht="12.95" customHeight="1">
      <c r="A3" s="22" t="s">
        <v>0</v>
      </c>
      <c r="B3" s="84">
        <f ca="1">TODAY()</f>
        <v>43735</v>
      </c>
      <c r="C3" s="89"/>
      <c r="D3" s="89"/>
      <c r="E3" s="62"/>
      <c r="F3" s="62"/>
    </row>
    <row r="4" spans="1:6" ht="12.95" customHeight="1">
      <c r="A4" s="23"/>
      <c r="B4" s="8"/>
      <c r="C4" s="92"/>
      <c r="D4" s="92"/>
      <c r="E4" s="54"/>
      <c r="F4" s="62"/>
    </row>
    <row r="5" spans="1:6" ht="12.95" customHeight="1">
      <c r="A5" s="23" t="s">
        <v>1</v>
      </c>
      <c r="B5" s="9">
        <v>241092236</v>
      </c>
      <c r="C5" s="93"/>
      <c r="D5" s="42"/>
      <c r="E5" s="82"/>
      <c r="F5" s="62"/>
    </row>
    <row r="6" spans="1:6" ht="12.95" customHeight="1">
      <c r="A6" s="23" t="s">
        <v>2</v>
      </c>
      <c r="B6" s="2">
        <v>137963770</v>
      </c>
      <c r="C6" s="57"/>
      <c r="D6" s="42" t="s">
        <v>19</v>
      </c>
      <c r="E6" s="101" t="s">
        <v>90</v>
      </c>
      <c r="F6" s="62"/>
    </row>
    <row r="7" spans="1:6" ht="12.95" customHeight="1">
      <c r="A7" s="23" t="s">
        <v>3</v>
      </c>
      <c r="B7" s="35">
        <v>24788463</v>
      </c>
      <c r="C7" s="94"/>
      <c r="D7" s="42"/>
      <c r="E7" s="82"/>
      <c r="F7" s="62"/>
    </row>
    <row r="8" spans="1:6" ht="12.95" customHeight="1">
      <c r="A8" s="24" t="s">
        <v>4</v>
      </c>
      <c r="B8" s="10">
        <f>+B5+B6-B7</f>
        <v>354267543</v>
      </c>
      <c r="C8" s="92"/>
      <c r="D8" s="59"/>
      <c r="E8" s="54"/>
      <c r="F8" s="62"/>
    </row>
    <row r="9" spans="1:6" ht="12.95" customHeight="1">
      <c r="A9" s="25"/>
      <c r="B9" s="11"/>
      <c r="C9" s="92"/>
      <c r="D9" s="39">
        <f>B8-D8</f>
        <v>354267543</v>
      </c>
      <c r="E9" s="54"/>
      <c r="F9" s="62"/>
    </row>
    <row r="10" spans="1:6" ht="12.95" customHeight="1">
      <c r="A10" s="25" t="s">
        <v>35</v>
      </c>
      <c r="B10" s="9">
        <v>77622</v>
      </c>
      <c r="C10" s="92"/>
      <c r="D10" s="42"/>
      <c r="E10" s="54"/>
      <c r="F10" s="62"/>
    </row>
    <row r="11" spans="1:6" ht="12.95" customHeight="1">
      <c r="A11" s="25" t="s">
        <v>2</v>
      </c>
      <c r="B11" s="2">
        <v>800000</v>
      </c>
      <c r="C11" s="57"/>
      <c r="D11" s="42"/>
      <c r="E11" s="54"/>
      <c r="F11" s="62"/>
    </row>
    <row r="12" spans="1:6" ht="12.95" customHeight="1">
      <c r="A12" s="25" t="s">
        <v>3</v>
      </c>
      <c r="B12" s="35">
        <v>358175</v>
      </c>
      <c r="C12" s="95"/>
      <c r="D12" s="42"/>
      <c r="E12" s="60"/>
      <c r="F12" s="62"/>
    </row>
    <row r="13" spans="1:6" ht="12.95" customHeight="1">
      <c r="A13" s="24" t="s">
        <v>5</v>
      </c>
      <c r="B13" s="10">
        <f>B10+B11-B12</f>
        <v>519447</v>
      </c>
      <c r="C13" s="90"/>
      <c r="D13" s="91"/>
      <c r="E13" s="54"/>
      <c r="F13" s="62"/>
    </row>
    <row r="14" spans="1:6" ht="12.95" customHeight="1">
      <c r="A14" s="23"/>
      <c r="B14" s="8"/>
      <c r="C14" s="63"/>
      <c r="D14" s="63"/>
      <c r="E14" s="62"/>
      <c r="F14" s="62"/>
    </row>
    <row r="15" spans="1:6" ht="12.95" customHeight="1">
      <c r="A15" s="23" t="s">
        <v>6</v>
      </c>
      <c r="B15" s="12">
        <v>317828.03000000003</v>
      </c>
      <c r="C15" s="63" t="s">
        <v>39</v>
      </c>
      <c r="D15" s="3">
        <f>B18</f>
        <v>317828.03000000003</v>
      </c>
    </row>
    <row r="16" spans="1:6" ht="12.95" customHeight="1">
      <c r="A16" s="23" t="s">
        <v>2</v>
      </c>
      <c r="B16" s="36">
        <v>0</v>
      </c>
      <c r="C16" s="63" t="s">
        <v>7</v>
      </c>
      <c r="D16" s="3"/>
    </row>
    <row r="17" spans="1:5" ht="12.95" customHeight="1">
      <c r="A17" s="23" t="s">
        <v>3</v>
      </c>
      <c r="B17" s="58">
        <v>0</v>
      </c>
      <c r="C17" s="63" t="s">
        <v>9</v>
      </c>
      <c r="D17" s="3"/>
    </row>
    <row r="18" spans="1:5" ht="12.95" customHeight="1">
      <c r="A18" s="24" t="s">
        <v>8</v>
      </c>
      <c r="B18" s="83">
        <f>+B15+B16-B17</f>
        <v>317828.03000000003</v>
      </c>
      <c r="C18" s="65" t="s">
        <v>10</v>
      </c>
      <c r="D18" s="4">
        <f>SUM(D15:D17)</f>
        <v>317828.03000000003</v>
      </c>
    </row>
    <row r="19" spans="1:5" ht="12.95" customHeight="1">
      <c r="A19" s="23"/>
      <c r="B19" s="8"/>
      <c r="C19" s="48"/>
      <c r="D19" s="5"/>
    </row>
    <row r="20" spans="1:5" ht="12.95" customHeight="1">
      <c r="A20" s="23" t="s">
        <v>33</v>
      </c>
      <c r="B20" s="12">
        <v>201053.54</v>
      </c>
      <c r="C20" s="63" t="s">
        <v>39</v>
      </c>
      <c r="D20" s="3">
        <f>B23</f>
        <v>201053.54</v>
      </c>
    </row>
    <row r="21" spans="1:5" ht="12.95" customHeight="1">
      <c r="A21" s="23" t="s">
        <v>2</v>
      </c>
      <c r="B21" s="12">
        <v>0</v>
      </c>
      <c r="C21" s="63"/>
      <c r="D21" s="3"/>
    </row>
    <row r="22" spans="1:5" ht="12.95" customHeight="1">
      <c r="A22" s="23" t="s">
        <v>3</v>
      </c>
      <c r="B22" s="12">
        <v>0</v>
      </c>
      <c r="C22" s="63"/>
      <c r="D22" s="3"/>
    </row>
    <row r="23" spans="1:5" ht="12.95" customHeight="1">
      <c r="A23" s="24" t="s">
        <v>34</v>
      </c>
      <c r="B23" s="4">
        <f>+B20+B21-B22</f>
        <v>201053.54</v>
      </c>
      <c r="C23" s="65" t="s">
        <v>10</v>
      </c>
      <c r="D23" s="4">
        <f>SUM(D20:D22)</f>
        <v>201053.54</v>
      </c>
    </row>
    <row r="24" spans="1:5" ht="12.95" customHeight="1">
      <c r="A24" s="23"/>
      <c r="B24" s="8"/>
      <c r="C24" s="63"/>
      <c r="D24" s="1"/>
    </row>
    <row r="25" spans="1:5" ht="12.95" customHeight="1">
      <c r="A25" s="23" t="s">
        <v>11</v>
      </c>
      <c r="B25" s="12">
        <v>4592847.25</v>
      </c>
      <c r="C25" s="63" t="s">
        <v>39</v>
      </c>
      <c r="D25" s="37">
        <f>B25-D26+B26-B27</f>
        <v>4575147.25</v>
      </c>
    </row>
    <row r="26" spans="1:5" ht="12.95" customHeight="1">
      <c r="A26" s="23" t="s">
        <v>2</v>
      </c>
      <c r="B26" s="36"/>
      <c r="C26" s="63" t="s">
        <v>7</v>
      </c>
      <c r="D26" s="5">
        <v>17700</v>
      </c>
    </row>
    <row r="27" spans="1:5" ht="12.95" customHeight="1">
      <c r="A27" s="23" t="s">
        <v>3</v>
      </c>
      <c r="B27" s="36">
        <v>0</v>
      </c>
      <c r="C27" s="63"/>
      <c r="D27" s="3"/>
    </row>
    <row r="28" spans="1:5" ht="12.95" customHeight="1">
      <c r="A28" s="24" t="s">
        <v>12</v>
      </c>
      <c r="B28" s="13">
        <f>B25+B26-B27</f>
        <v>4592847.25</v>
      </c>
      <c r="C28" s="65" t="s">
        <v>10</v>
      </c>
      <c r="D28" s="4">
        <f>SUM(D25:D27)</f>
        <v>4592847.25</v>
      </c>
      <c r="E28" s="54"/>
    </row>
    <row r="29" spans="1:5" ht="12.95" customHeight="1">
      <c r="A29" s="23"/>
      <c r="B29" s="8"/>
      <c r="C29" s="48"/>
      <c r="D29" s="5"/>
      <c r="E29" s="46">
        <f>+B28-D28</f>
        <v>0</v>
      </c>
    </row>
    <row r="30" spans="1:5" ht="12.95" customHeight="1">
      <c r="A30" s="26" t="s">
        <v>14</v>
      </c>
      <c r="B30" s="56"/>
      <c r="C30" s="57">
        <f>SUM(B98+B99)</f>
        <v>346671170</v>
      </c>
      <c r="D30" s="1"/>
      <c r="E30" s="55"/>
    </row>
    <row r="31" spans="1:5" ht="12.95" customHeight="1">
      <c r="A31" s="61"/>
      <c r="B31" s="43"/>
      <c r="C31" s="44"/>
      <c r="D31" s="1"/>
      <c r="E31" s="55"/>
    </row>
    <row r="32" spans="1:5" s="88" customFormat="1" ht="12.95" customHeight="1">
      <c r="A32" s="61">
        <v>43735</v>
      </c>
      <c r="B32" s="85"/>
      <c r="C32" s="85">
        <f>SUM(B33:B34)</f>
        <v>8414940</v>
      </c>
      <c r="D32" s="86"/>
      <c r="E32" s="87"/>
    </row>
    <row r="33" spans="1:5" s="88" customFormat="1" ht="12.95" customHeight="1">
      <c r="A33" s="61" t="s">
        <v>78</v>
      </c>
      <c r="B33" s="85">
        <v>974470</v>
      </c>
      <c r="C33" s="85"/>
      <c r="D33" s="86"/>
      <c r="E33" s="87"/>
    </row>
    <row r="34" spans="1:5" s="88" customFormat="1" ht="12.95" customHeight="1">
      <c r="A34" s="61" t="s">
        <v>79</v>
      </c>
      <c r="B34" s="85">
        <v>7440470</v>
      </c>
      <c r="C34" s="85"/>
      <c r="D34" s="86"/>
      <c r="E34" s="87"/>
    </row>
    <row r="35" spans="1:5" s="88" customFormat="1" ht="12.95" customHeight="1">
      <c r="A35" s="61"/>
      <c r="B35" s="85"/>
      <c r="C35" s="85"/>
      <c r="D35" s="86"/>
      <c r="E35" s="87"/>
    </row>
    <row r="36" spans="1:5" s="88" customFormat="1" ht="12.95" customHeight="1">
      <c r="A36" s="61">
        <v>43738</v>
      </c>
      <c r="B36" s="85"/>
      <c r="C36" s="85">
        <f>SUM(B37:B45)</f>
        <v>72818404</v>
      </c>
      <c r="D36" s="86"/>
      <c r="E36" s="87"/>
    </row>
    <row r="37" spans="1:5" s="88" customFormat="1" ht="12.95" customHeight="1">
      <c r="A37" s="61" t="s">
        <v>77</v>
      </c>
      <c r="B37" s="85">
        <v>19000000</v>
      </c>
      <c r="C37" s="85"/>
      <c r="D37" s="86"/>
      <c r="E37" s="87"/>
    </row>
    <row r="38" spans="1:5" s="88" customFormat="1" ht="12.95" customHeight="1">
      <c r="A38" s="61" t="s">
        <v>74</v>
      </c>
      <c r="B38" s="85">
        <v>13810951</v>
      </c>
      <c r="C38" s="85"/>
      <c r="D38" s="86"/>
      <c r="E38" s="87"/>
    </row>
    <row r="39" spans="1:5" s="88" customFormat="1" ht="12.95" customHeight="1">
      <c r="A39" s="61" t="s">
        <v>75</v>
      </c>
      <c r="B39" s="85">
        <v>9575712</v>
      </c>
      <c r="C39" s="85"/>
      <c r="D39" s="86"/>
      <c r="E39" s="87"/>
    </row>
    <row r="40" spans="1:5" s="88" customFormat="1" ht="12.95" customHeight="1">
      <c r="A40" s="61" t="s">
        <v>76</v>
      </c>
      <c r="B40" s="85">
        <v>10000000</v>
      </c>
      <c r="C40" s="85"/>
      <c r="D40" s="86"/>
      <c r="E40" s="87"/>
    </row>
    <row r="41" spans="1:5" s="88" customFormat="1" ht="12.95" customHeight="1">
      <c r="A41" s="61" t="s">
        <v>85</v>
      </c>
      <c r="B41" s="85">
        <v>5799921</v>
      </c>
      <c r="C41" s="85"/>
      <c r="D41" s="86"/>
      <c r="E41" s="87"/>
    </row>
    <row r="42" spans="1:5" s="88" customFormat="1" ht="12.95" customHeight="1">
      <c r="A42" s="61" t="s">
        <v>80</v>
      </c>
      <c r="B42" s="85">
        <v>10360000</v>
      </c>
      <c r="C42" s="85"/>
      <c r="D42" s="86"/>
      <c r="E42" s="87"/>
    </row>
    <row r="43" spans="1:5" s="88" customFormat="1" ht="12.95" customHeight="1">
      <c r="A43" s="61" t="s">
        <v>81</v>
      </c>
      <c r="B43" s="85">
        <v>676510</v>
      </c>
      <c r="C43" s="85"/>
      <c r="D43" s="86"/>
      <c r="E43" s="87"/>
    </row>
    <row r="44" spans="1:5" s="88" customFormat="1" ht="12.95" customHeight="1">
      <c r="A44" s="61" t="s">
        <v>83</v>
      </c>
      <c r="B44" s="85">
        <v>1286780</v>
      </c>
      <c r="C44" s="85"/>
      <c r="D44" s="86"/>
      <c r="E44" s="87"/>
    </row>
    <row r="45" spans="1:5" s="88" customFormat="1" ht="12.95" customHeight="1">
      <c r="A45" s="61" t="s">
        <v>84</v>
      </c>
      <c r="B45" s="85">
        <v>2308530</v>
      </c>
      <c r="C45" s="85"/>
      <c r="D45" s="103"/>
      <c r="E45" s="87"/>
    </row>
    <row r="46" spans="1:5" s="88" customFormat="1" ht="12.95" customHeight="1">
      <c r="A46" s="61"/>
      <c r="B46" s="85"/>
      <c r="C46" s="85">
        <f>SUM(B47:B51)</f>
        <v>19756750</v>
      </c>
      <c r="D46" s="86"/>
      <c r="E46" s="87"/>
    </row>
    <row r="47" spans="1:5" s="88" customFormat="1" ht="12.95" customHeight="1">
      <c r="A47" s="61" t="s">
        <v>91</v>
      </c>
      <c r="B47" s="85">
        <v>15073460</v>
      </c>
      <c r="C47" s="85"/>
      <c r="D47" s="86"/>
      <c r="E47" s="87"/>
    </row>
    <row r="48" spans="1:5" s="88" customFormat="1" ht="12.95" customHeight="1">
      <c r="A48" s="61" t="s">
        <v>92</v>
      </c>
      <c r="B48" s="85">
        <v>94980</v>
      </c>
      <c r="C48" s="85"/>
      <c r="D48" s="86"/>
      <c r="E48" s="87"/>
    </row>
    <row r="49" spans="1:5" s="88" customFormat="1" ht="12.95" customHeight="1">
      <c r="A49" s="61" t="s">
        <v>93</v>
      </c>
      <c r="B49" s="85">
        <v>705040</v>
      </c>
      <c r="C49" s="85"/>
      <c r="D49" s="86"/>
      <c r="E49" s="87"/>
    </row>
    <row r="50" spans="1:5" s="88" customFormat="1" ht="12.95" customHeight="1">
      <c r="A50" s="61" t="s">
        <v>94</v>
      </c>
      <c r="B50" s="85">
        <v>3801090</v>
      </c>
      <c r="C50" s="85"/>
      <c r="D50" s="86"/>
      <c r="E50" s="87"/>
    </row>
    <row r="51" spans="1:5" s="88" customFormat="1" ht="12.95" customHeight="1">
      <c r="A51" s="61" t="s">
        <v>95</v>
      </c>
      <c r="B51" s="85">
        <v>82180</v>
      </c>
      <c r="C51" s="85"/>
      <c r="D51" s="86"/>
      <c r="E51" s="87"/>
    </row>
    <row r="52" spans="1:5" s="88" customFormat="1" ht="18" customHeight="1">
      <c r="A52" s="61"/>
      <c r="B52" s="85"/>
      <c r="C52" s="104">
        <f>SUM(B53:B55)</f>
        <v>8871970</v>
      </c>
      <c r="D52" s="86"/>
      <c r="E52" s="87"/>
    </row>
    <row r="53" spans="1:5" s="88" customFormat="1" ht="12.95" customHeight="1">
      <c r="A53" s="61" t="s">
        <v>82</v>
      </c>
      <c r="B53" s="85">
        <v>7965800</v>
      </c>
      <c r="C53" s="85"/>
      <c r="D53" s="86"/>
      <c r="E53" s="87"/>
    </row>
    <row r="54" spans="1:5" s="88" customFormat="1" ht="12.95" customHeight="1">
      <c r="A54" s="61" t="s">
        <v>96</v>
      </c>
      <c r="B54" s="85">
        <v>403970</v>
      </c>
      <c r="C54" s="85"/>
      <c r="D54" s="86"/>
      <c r="E54" s="87"/>
    </row>
    <row r="55" spans="1:5" s="88" customFormat="1" ht="12.95" customHeight="1">
      <c r="A55" s="61" t="s">
        <v>97</v>
      </c>
      <c r="B55" s="85">
        <v>502200</v>
      </c>
      <c r="C55" s="85"/>
      <c r="D55" s="86"/>
      <c r="E55" s="87"/>
    </row>
    <row r="56" spans="1:5" s="88" customFormat="1" ht="12.95" customHeight="1">
      <c r="A56" s="61"/>
      <c r="B56" s="85"/>
      <c r="C56" s="85"/>
      <c r="D56" s="86"/>
      <c r="E56" s="87"/>
    </row>
    <row r="57" spans="1:5" s="88" customFormat="1" ht="12.95" customHeight="1">
      <c r="A57" s="97"/>
      <c r="B57" s="85"/>
      <c r="C57" s="85"/>
      <c r="D57" s="86"/>
      <c r="E57" s="87"/>
    </row>
    <row r="58" spans="1:5" s="6" customFormat="1" ht="12.95" customHeight="1">
      <c r="A58" s="26" t="s">
        <v>10</v>
      </c>
      <c r="B58" s="15"/>
      <c r="C58" s="66">
        <f>SUM(C32:C57)</f>
        <v>109862064</v>
      </c>
      <c r="D58" s="1"/>
    </row>
    <row r="59" spans="1:5" ht="12.95" customHeight="1">
      <c r="A59" s="23"/>
      <c r="B59" s="8"/>
      <c r="C59" s="63"/>
      <c r="D59" s="1"/>
    </row>
    <row r="60" spans="1:5" ht="12.95" customHeight="1">
      <c r="A60" s="96" t="s">
        <v>15</v>
      </c>
      <c r="B60" s="8"/>
      <c r="C60" s="63"/>
      <c r="D60" s="50" t="s">
        <v>37</v>
      </c>
    </row>
    <row r="61" spans="1:5" ht="12.95" customHeight="1">
      <c r="A61" s="28" t="s">
        <v>16</v>
      </c>
      <c r="B61" s="14"/>
      <c r="C61" s="44">
        <f>SUM(B62:B64)</f>
        <v>1233144000</v>
      </c>
      <c r="D61" s="1"/>
    </row>
    <row r="62" spans="1:5" ht="12.95" customHeight="1">
      <c r="A62" s="29"/>
      <c r="B62" s="43">
        <v>868000000</v>
      </c>
      <c r="C62" s="64"/>
      <c r="D62" s="43"/>
    </row>
    <row r="63" spans="1:5" ht="12.95" customHeight="1">
      <c r="A63" s="29"/>
      <c r="B63" s="44">
        <v>365144000</v>
      </c>
      <c r="C63" s="63"/>
      <c r="D63" s="1"/>
    </row>
    <row r="64" spans="1:5" ht="12.95" customHeight="1">
      <c r="A64" s="29"/>
      <c r="B64" s="44"/>
      <c r="C64" s="63"/>
      <c r="D64" s="1"/>
    </row>
    <row r="65" spans="1:4" ht="12.95" customHeight="1">
      <c r="A65" s="30" t="s">
        <v>36</v>
      </c>
      <c r="B65" s="47"/>
      <c r="C65" s="43">
        <f>SUM(B66:B70)</f>
        <v>913961000</v>
      </c>
      <c r="D65" s="1"/>
    </row>
    <row r="66" spans="1:4" ht="12.95" customHeight="1">
      <c r="A66" s="16"/>
      <c r="B66" s="43">
        <v>300000000</v>
      </c>
      <c r="C66" s="48"/>
      <c r="D66" s="100">
        <v>300000000</v>
      </c>
    </row>
    <row r="67" spans="1:4" ht="12.95" customHeight="1">
      <c r="A67" s="16"/>
      <c r="B67" s="43">
        <v>140018000</v>
      </c>
      <c r="C67" s="48"/>
      <c r="D67" s="1"/>
    </row>
    <row r="68" spans="1:4" ht="12.95" customHeight="1">
      <c r="A68" s="16"/>
      <c r="B68" s="43">
        <v>90670000</v>
      </c>
      <c r="C68" s="48"/>
      <c r="D68" s="1"/>
    </row>
    <row r="69" spans="1:4" ht="12.95" customHeight="1">
      <c r="A69" s="16"/>
      <c r="B69" s="45">
        <v>383273000</v>
      </c>
      <c r="C69" s="48"/>
      <c r="D69" s="1"/>
    </row>
    <row r="70" spans="1:4" ht="12.95" customHeight="1">
      <c r="A70" s="16"/>
      <c r="B70" s="43"/>
      <c r="C70" s="48"/>
      <c r="D70" s="1"/>
    </row>
    <row r="71" spans="1:4" ht="12.95" customHeight="1">
      <c r="A71" s="30" t="s">
        <v>18</v>
      </c>
      <c r="B71" s="48"/>
      <c r="C71" s="43">
        <f>SUM(B72:B75)</f>
        <v>249301000</v>
      </c>
      <c r="D71" s="1"/>
    </row>
    <row r="72" spans="1:4" ht="12.95" customHeight="1">
      <c r="A72" s="32"/>
      <c r="B72" s="45">
        <v>19684000</v>
      </c>
      <c r="C72" s="48"/>
      <c r="D72" s="1"/>
    </row>
    <row r="73" spans="1:4" ht="12.95" customHeight="1">
      <c r="A73" s="32"/>
      <c r="B73" s="45">
        <v>100000000</v>
      </c>
      <c r="C73" s="48"/>
      <c r="D73" s="1"/>
    </row>
    <row r="74" spans="1:4" ht="12.95" customHeight="1">
      <c r="A74" s="32"/>
      <c r="B74" s="45">
        <v>103343000</v>
      </c>
      <c r="C74" s="48"/>
      <c r="D74" s="1"/>
    </row>
    <row r="75" spans="1:4" ht="12.95" customHeight="1">
      <c r="A75" s="32"/>
      <c r="B75" s="45">
        <v>26274000</v>
      </c>
      <c r="C75" s="48"/>
      <c r="D75" s="1"/>
    </row>
    <row r="76" spans="1:4" ht="12.95" customHeight="1">
      <c r="A76" s="31"/>
      <c r="B76" s="47"/>
      <c r="C76" s="48"/>
      <c r="D76" s="1"/>
    </row>
    <row r="77" spans="1:4" ht="12.95" customHeight="1">
      <c r="A77" s="31" t="s">
        <v>13</v>
      </c>
      <c r="B77" s="48" t="s">
        <v>19</v>
      </c>
      <c r="C77" s="43">
        <f>SUM(B78:B80)</f>
        <v>138476000</v>
      </c>
      <c r="D77" s="1"/>
    </row>
    <row r="78" spans="1:4" ht="12.95" customHeight="1">
      <c r="A78" s="31"/>
      <c r="B78" s="45">
        <v>64379664</v>
      </c>
      <c r="C78" s="48"/>
      <c r="D78" s="1"/>
    </row>
    <row r="79" spans="1:4" ht="12.95" customHeight="1">
      <c r="A79" s="31"/>
      <c r="B79" s="45">
        <v>74096336</v>
      </c>
      <c r="C79" s="48"/>
      <c r="D79" s="1"/>
    </row>
    <row r="80" spans="1:4" ht="12.95" customHeight="1">
      <c r="A80" s="31"/>
      <c r="B80" s="48"/>
      <c r="C80" s="47"/>
      <c r="D80" s="1"/>
    </row>
    <row r="81" spans="1:4" ht="12.95" customHeight="1">
      <c r="A81" s="31" t="s">
        <v>20</v>
      </c>
      <c r="B81" s="48"/>
      <c r="C81" s="43">
        <f>SUM(B82:B83)</f>
        <v>279816000</v>
      </c>
      <c r="D81" s="1"/>
    </row>
    <row r="82" spans="1:4" ht="12.95" customHeight="1">
      <c r="A82" s="31"/>
      <c r="B82" s="43">
        <v>100000000</v>
      </c>
      <c r="C82" s="43"/>
      <c r="D82" s="100">
        <v>200000000</v>
      </c>
    </row>
    <row r="83" spans="1:4" ht="12.95" customHeight="1">
      <c r="A83" s="31"/>
      <c r="B83" s="45">
        <v>179816000</v>
      </c>
      <c r="C83" s="48"/>
      <c r="D83" s="1"/>
    </row>
    <row r="84" spans="1:4" ht="12.95" customHeight="1">
      <c r="A84" s="31"/>
      <c r="B84" s="47"/>
      <c r="C84" s="48"/>
      <c r="D84" s="1"/>
    </row>
    <row r="85" spans="1:4" ht="12.95" customHeight="1">
      <c r="A85" s="31" t="s">
        <v>21</v>
      </c>
      <c r="B85" s="47"/>
      <c r="C85" s="43">
        <f>SUM(B86:B87)</f>
        <v>235071000</v>
      </c>
      <c r="D85" s="1"/>
    </row>
    <row r="86" spans="1:4" ht="12.95" customHeight="1">
      <c r="A86" s="31"/>
      <c r="B86" s="45">
        <v>50071000</v>
      </c>
      <c r="C86" s="48"/>
      <c r="D86" s="1"/>
    </row>
    <row r="87" spans="1:4" ht="12.95" customHeight="1">
      <c r="A87" s="31"/>
      <c r="B87" s="43">
        <v>185000000</v>
      </c>
      <c r="C87" s="48"/>
      <c r="D87" s="1"/>
    </row>
    <row r="88" spans="1:4" ht="12.95" customHeight="1">
      <c r="A88" s="31"/>
      <c r="B88" s="48"/>
      <c r="C88" s="48"/>
      <c r="D88" s="1"/>
    </row>
    <row r="89" spans="1:4" ht="12.95" customHeight="1">
      <c r="A89" s="31" t="s">
        <v>22</v>
      </c>
      <c r="B89" s="48"/>
      <c r="C89" s="43">
        <f>SUM(B90:B91)</f>
        <v>96480000</v>
      </c>
      <c r="D89" s="1"/>
    </row>
    <row r="90" spans="1:4" ht="12.95" customHeight="1">
      <c r="A90" s="31"/>
      <c r="B90" s="45">
        <v>96480000</v>
      </c>
      <c r="C90" s="48"/>
      <c r="D90" s="43"/>
    </row>
    <row r="91" spans="1:4" ht="12.95" customHeight="1">
      <c r="A91" s="31"/>
      <c r="B91" s="43"/>
      <c r="C91" s="48"/>
      <c r="D91" s="1"/>
    </row>
    <row r="92" spans="1:4" ht="12.95" customHeight="1">
      <c r="A92" s="31" t="s">
        <v>23</v>
      </c>
      <c r="B92" s="19"/>
      <c r="C92" s="43">
        <f>SUM(B93:B94)</f>
        <v>79355000</v>
      </c>
      <c r="D92" s="1"/>
    </row>
    <row r="93" spans="1:4" ht="12.95" customHeight="1">
      <c r="A93" s="31"/>
      <c r="B93" s="45">
        <v>79355000</v>
      </c>
      <c r="C93" s="48"/>
      <c r="D93" s="1"/>
    </row>
    <row r="94" spans="1:4" ht="12.95" customHeight="1">
      <c r="A94" s="23"/>
      <c r="B94" s="14"/>
      <c r="C94" s="63"/>
      <c r="D94" s="1"/>
    </row>
    <row r="95" spans="1:4" ht="12.95" customHeight="1">
      <c r="A95" s="27" t="s">
        <v>24</v>
      </c>
      <c r="B95" s="17"/>
      <c r="C95" s="67">
        <f>SUM(C61:C94)</f>
        <v>3225604000</v>
      </c>
      <c r="D95" s="20"/>
    </row>
    <row r="96" spans="1:4" ht="12.95" customHeight="1">
      <c r="A96" s="52" t="s">
        <v>38</v>
      </c>
      <c r="B96" s="53"/>
      <c r="C96" s="68"/>
      <c r="D96" s="51">
        <f>SUM(D62:D95)</f>
        <v>500000000</v>
      </c>
    </row>
    <row r="97" spans="1:4" ht="12.95" customHeight="1">
      <c r="A97" s="33" t="s">
        <v>25</v>
      </c>
      <c r="B97" s="18"/>
      <c r="C97" s="69">
        <f>SUM(B98:B108)</f>
        <v>354267543</v>
      </c>
      <c r="D97" s="1"/>
    </row>
    <row r="98" spans="1:4" ht="12.95" customHeight="1">
      <c r="A98" s="23" t="s">
        <v>16</v>
      </c>
      <c r="B98" s="2">
        <v>306191982</v>
      </c>
      <c r="C98" s="63"/>
      <c r="D98" s="40"/>
    </row>
    <row r="99" spans="1:4" ht="12.95" customHeight="1">
      <c r="A99" s="23" t="s">
        <v>17</v>
      </c>
      <c r="B99" s="2">
        <v>40479188</v>
      </c>
      <c r="C99" s="44"/>
      <c r="D99" s="41"/>
    </row>
    <row r="100" spans="1:4" ht="12.95" customHeight="1">
      <c r="A100" s="23" t="s">
        <v>26</v>
      </c>
      <c r="B100" s="2">
        <v>500000</v>
      </c>
      <c r="C100" s="63"/>
      <c r="D100" s="38"/>
    </row>
    <row r="101" spans="1:4" ht="12.95" customHeight="1">
      <c r="A101" s="23" t="s">
        <v>27</v>
      </c>
      <c r="B101" s="9">
        <v>571482</v>
      </c>
      <c r="C101" s="64"/>
      <c r="D101" s="1"/>
    </row>
    <row r="102" spans="1:4" ht="12.95" customHeight="1">
      <c r="A102" s="23" t="s">
        <v>28</v>
      </c>
      <c r="B102" s="9">
        <v>206420</v>
      </c>
      <c r="C102" s="63"/>
      <c r="D102" s="1"/>
    </row>
    <row r="103" spans="1:4" ht="12.95" customHeight="1">
      <c r="A103" s="23" t="s">
        <v>29</v>
      </c>
      <c r="B103" s="9">
        <v>55418</v>
      </c>
      <c r="C103" s="63"/>
      <c r="D103" s="1"/>
    </row>
    <row r="104" spans="1:4" ht="12.95" customHeight="1">
      <c r="A104" s="23" t="s">
        <v>20</v>
      </c>
      <c r="B104" s="9">
        <v>3142710</v>
      </c>
      <c r="C104" s="63"/>
      <c r="D104" s="1"/>
    </row>
    <row r="105" spans="1:4" ht="12.95" customHeight="1">
      <c r="A105" s="23" t="s">
        <v>32</v>
      </c>
      <c r="B105" s="9">
        <v>96355</v>
      </c>
      <c r="C105" s="63"/>
      <c r="D105" s="1"/>
    </row>
    <row r="106" spans="1:4" ht="12.95" customHeight="1">
      <c r="A106" s="23" t="s">
        <v>30</v>
      </c>
      <c r="B106" s="9">
        <v>260342</v>
      </c>
      <c r="C106" s="63"/>
      <c r="D106" s="1"/>
    </row>
    <row r="107" spans="1:4" ht="12.95" customHeight="1">
      <c r="A107" s="23" t="s">
        <v>13</v>
      </c>
      <c r="B107" s="9">
        <v>132062</v>
      </c>
      <c r="C107" s="63"/>
      <c r="D107" s="1"/>
    </row>
    <row r="108" spans="1:4" ht="12.95" customHeight="1">
      <c r="A108" s="23" t="s">
        <v>31</v>
      </c>
      <c r="B108" s="44">
        <v>2631584</v>
      </c>
      <c r="C108" s="63"/>
      <c r="D108" s="1"/>
    </row>
  </sheetData>
  <phoneticPr fontId="9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D31" sqref="D31"/>
    </sheetView>
  </sheetViews>
  <sheetFormatPr defaultRowHeight="12.75"/>
  <cols>
    <col min="1" max="1" width="14.5703125" customWidth="1"/>
    <col min="2" max="2" width="33.28515625" customWidth="1"/>
    <col min="3" max="3" width="22.5703125" style="70" customWidth="1"/>
    <col min="4" max="4" width="12.28515625" bestFit="1" customWidth="1"/>
    <col min="5" max="5" width="12.28515625" style="70" bestFit="1" customWidth="1"/>
  </cols>
  <sheetData>
    <row r="2" spans="1:5">
      <c r="A2" s="76" t="s">
        <v>69</v>
      </c>
      <c r="B2" s="76" t="s">
        <v>70</v>
      </c>
      <c r="C2" s="77">
        <v>1500000</v>
      </c>
    </row>
    <row r="3" spans="1:5">
      <c r="A3" s="76" t="s">
        <v>60</v>
      </c>
      <c r="B3" s="76" t="s">
        <v>59</v>
      </c>
      <c r="C3" s="77">
        <v>4000000</v>
      </c>
    </row>
    <row r="4" spans="1:5">
      <c r="A4" s="76" t="s">
        <v>61</v>
      </c>
      <c r="B4" s="73" t="s">
        <v>58</v>
      </c>
      <c r="C4" s="77">
        <v>20000000</v>
      </c>
    </row>
    <row r="5" spans="1:5">
      <c r="A5" s="76" t="s">
        <v>63</v>
      </c>
      <c r="B5" s="73" t="s">
        <v>64</v>
      </c>
      <c r="C5" s="77">
        <v>1600000</v>
      </c>
    </row>
    <row r="6" spans="1:5">
      <c r="A6" s="79" t="s">
        <v>62</v>
      </c>
      <c r="B6" s="73" t="s">
        <v>65</v>
      </c>
      <c r="C6" s="77">
        <v>29000000</v>
      </c>
      <c r="D6" s="81"/>
    </row>
    <row r="7" spans="1:5">
      <c r="A7" s="79" t="s">
        <v>62</v>
      </c>
      <c r="B7" s="71" t="s">
        <v>40</v>
      </c>
      <c r="C7" s="72">
        <v>15000000</v>
      </c>
      <c r="D7" s="102">
        <f>SUM(C6:C11)</f>
        <v>89500000</v>
      </c>
      <c r="E7" s="70">
        <v>9575712</v>
      </c>
    </row>
    <row r="8" spans="1:5">
      <c r="A8" s="79" t="s">
        <v>62</v>
      </c>
      <c r="B8" s="71" t="s">
        <v>41</v>
      </c>
      <c r="C8" s="72">
        <v>35000000</v>
      </c>
      <c r="D8" s="102"/>
    </row>
    <row r="9" spans="1:5">
      <c r="A9" s="79" t="s">
        <v>62</v>
      </c>
      <c r="B9" s="71" t="s">
        <v>42</v>
      </c>
      <c r="C9" s="72">
        <v>1000000</v>
      </c>
      <c r="D9" s="102"/>
    </row>
    <row r="10" spans="1:5">
      <c r="A10" s="79" t="s">
        <v>62</v>
      </c>
      <c r="B10" s="73" t="s">
        <v>43</v>
      </c>
      <c r="C10" s="72">
        <v>4000000</v>
      </c>
      <c r="D10" s="102"/>
    </row>
    <row r="11" spans="1:5">
      <c r="A11" s="79" t="s">
        <v>62</v>
      </c>
      <c r="B11" s="73" t="s">
        <v>66</v>
      </c>
      <c r="C11" s="77">
        <v>5500000</v>
      </c>
      <c r="D11" s="102"/>
    </row>
    <row r="12" spans="1:5">
      <c r="A12" s="78"/>
    </row>
    <row r="13" spans="1:5">
      <c r="A13" s="74" t="s">
        <v>46</v>
      </c>
    </row>
    <row r="14" spans="1:5">
      <c r="B14" s="73" t="s">
        <v>67</v>
      </c>
      <c r="C14" s="75" t="s">
        <v>71</v>
      </c>
    </row>
    <row r="15" spans="1:5">
      <c r="B15" s="76" t="s">
        <v>54</v>
      </c>
      <c r="C15" s="75" t="s">
        <v>55</v>
      </c>
    </row>
    <row r="16" spans="1:5">
      <c r="B16" s="76" t="s">
        <v>50</v>
      </c>
      <c r="C16" s="75" t="s">
        <v>51</v>
      </c>
    </row>
    <row r="17" spans="1:3">
      <c r="B17" s="76" t="s">
        <v>56</v>
      </c>
      <c r="C17" s="75" t="s">
        <v>57</v>
      </c>
    </row>
    <row r="18" spans="1:3">
      <c r="B18" s="76" t="s">
        <v>89</v>
      </c>
      <c r="C18" s="75" t="s">
        <v>86</v>
      </c>
    </row>
    <row r="19" spans="1:3">
      <c r="B19" s="76"/>
      <c r="C19" s="75"/>
    </row>
    <row r="20" spans="1:3">
      <c r="B20" s="76" t="s">
        <v>52</v>
      </c>
      <c r="C20" s="75" t="s">
        <v>53</v>
      </c>
    </row>
    <row r="21" spans="1:3">
      <c r="B21" s="73" t="s">
        <v>44</v>
      </c>
      <c r="C21" s="75" t="s">
        <v>45</v>
      </c>
    </row>
    <row r="22" spans="1:3">
      <c r="B22" s="76" t="s">
        <v>47</v>
      </c>
      <c r="C22" s="75" t="s">
        <v>48</v>
      </c>
    </row>
    <row r="23" spans="1:3">
      <c r="B23" s="76" t="s">
        <v>49</v>
      </c>
      <c r="C23" s="75" t="s">
        <v>68</v>
      </c>
    </row>
    <row r="24" spans="1:3">
      <c r="B24" s="76" t="s">
        <v>88</v>
      </c>
      <c r="C24" s="75" t="s">
        <v>87</v>
      </c>
    </row>
    <row r="25" spans="1:3">
      <c r="B25" s="76"/>
      <c r="C25" s="77"/>
    </row>
    <row r="26" spans="1:3">
      <c r="A26" s="80"/>
      <c r="B26" s="98" t="s">
        <v>72</v>
      </c>
      <c r="C26" s="99" t="s">
        <v>73</v>
      </c>
    </row>
  </sheetData>
  <mergeCells count="1">
    <mergeCell ref="D7:D11"/>
  </mergeCells>
  <phoneticPr fontId="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balance </vt:lpstr>
      <vt:lpstr>scheduled</vt:lpstr>
      <vt:lpstr>'balance '!Print_Area</vt:lpstr>
    </vt:vector>
  </TitlesOfParts>
  <Company>IBC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Seina Kanai</dc:creator>
  <cp:lastModifiedBy>Akane Demizu</cp:lastModifiedBy>
  <cp:lastPrinted>2019-07-18T01:46:33Z</cp:lastPrinted>
  <dcterms:created xsi:type="dcterms:W3CDTF">2011-04-25T01:31:11Z</dcterms:created>
  <dcterms:modified xsi:type="dcterms:W3CDTF">2019-09-27T05:57:08Z</dcterms:modified>
</cp:coreProperties>
</file>