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1_{27C7D1CD-9139-4494-BDB6-E2B69E4F54F7}" xr6:coauthVersionLast="43" xr6:coauthVersionMax="43" xr10:uidLastSave="{00000000-0000-0000-0000-000000000000}"/>
  <bookViews>
    <workbookView xWindow="-120" yWindow="-120" windowWidth="20730" windowHeight="11160" tabRatio="770" xr2:uid="{00000000-000D-0000-FFFF-FFFF00000000}"/>
  </bookViews>
  <sheets>
    <sheet name="invoice" sheetId="2" r:id="rId1"/>
    <sheet name="Shipping Audit" sheetId="72" r:id="rId2"/>
    <sheet name="SHIPPING" sheetId="68" r:id="rId3"/>
    <sheet name="ATJ" sheetId="71" r:id="rId4"/>
    <sheet name="OTHER" sheetId="66" r:id="rId5"/>
    <sheet name="Extra charge for container" sheetId="70" r:id="rId6"/>
  </sheets>
  <definedNames>
    <definedName name="_xlnm._FilterDatabase" localSheetId="2" hidden="1">SHIPPING!$A$5:$N$43</definedName>
    <definedName name="_xlnm.Print_Area" localSheetId="3">ATJ!$A$1:$D$19</definedName>
    <definedName name="_xlnm.Print_Area" localSheetId="5">'Extra charge for container'!$A$1:$D$13</definedName>
    <definedName name="_xlnm.Print_Area" localSheetId="4">OTHER!$A$1:$E$62</definedName>
    <definedName name="_xlnm.Print_Area" localSheetId="2">SHIPPING!$A$1:$N$38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9" i="2" l="1"/>
  <c r="U30" i="72"/>
  <c r="O4" i="72"/>
  <c r="I28" i="72"/>
  <c r="I29" i="72" s="1"/>
  <c r="C30" i="72"/>
  <c r="C31" i="72" s="1"/>
  <c r="H42" i="68" l="1"/>
  <c r="N46" i="68"/>
  <c r="N45" i="68" s="1"/>
  <c r="J46" i="68"/>
  <c r="K46" i="68"/>
  <c r="L46" i="68"/>
  <c r="L45" i="68" s="1"/>
  <c r="H43" i="68"/>
  <c r="M10" i="68"/>
  <c r="I10" i="68"/>
  <c r="H10" i="68"/>
  <c r="H11" i="68"/>
  <c r="H12" i="68"/>
  <c r="H13" i="68"/>
  <c r="H14" i="68"/>
  <c r="H15" i="68"/>
  <c r="H16" i="68"/>
  <c r="H17" i="68"/>
  <c r="H18" i="68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9" i="68"/>
  <c r="D4" i="70"/>
  <c r="D62" i="66"/>
  <c r="D19" i="71"/>
  <c r="I9" i="68"/>
  <c r="M9" i="68"/>
  <c r="I11" i="68"/>
  <c r="M11" i="68"/>
  <c r="I12" i="68"/>
  <c r="M12" i="68"/>
  <c r="I13" i="68"/>
  <c r="M13" i="68"/>
  <c r="I14" i="68"/>
  <c r="M14" i="68"/>
  <c r="I15" i="68"/>
  <c r="M15" i="68"/>
  <c r="I16" i="68"/>
  <c r="M16" i="68"/>
  <c r="I17" i="68"/>
  <c r="M17" i="68"/>
  <c r="I18" i="68"/>
  <c r="M18" i="68"/>
  <c r="M19" i="68"/>
  <c r="M20" i="68"/>
  <c r="M21" i="68"/>
  <c r="I22" i="68"/>
  <c r="M22" i="68"/>
  <c r="I23" i="68"/>
  <c r="M23" i="68"/>
  <c r="I24" i="68"/>
  <c r="M24" i="68"/>
  <c r="I25" i="68"/>
  <c r="M25" i="68"/>
  <c r="I26" i="68"/>
  <c r="M26" i="68"/>
  <c r="I27" i="68"/>
  <c r="M27" i="68"/>
  <c r="I28" i="68"/>
  <c r="M28" i="68"/>
  <c r="I29" i="68"/>
  <c r="M29" i="68"/>
  <c r="I30" i="68"/>
  <c r="M30" i="68"/>
  <c r="I31" i="68"/>
  <c r="M31" i="68"/>
  <c r="I32" i="68"/>
  <c r="M32" i="68"/>
  <c r="I33" i="68"/>
  <c r="M33" i="68"/>
  <c r="I34" i="68"/>
  <c r="M34" i="68"/>
  <c r="I35" i="68"/>
  <c r="M35" i="68"/>
  <c r="I36" i="68"/>
  <c r="M36" i="68"/>
  <c r="I37" i="68"/>
  <c r="M37" i="68"/>
  <c r="I38" i="68"/>
  <c r="M38" i="68"/>
  <c r="W21" i="2"/>
  <c r="W23" i="2"/>
  <c r="W24" i="2"/>
  <c r="W25" i="2"/>
  <c r="AB25" i="2" s="1"/>
  <c r="W27" i="2"/>
  <c r="AB27" i="2" s="1"/>
  <c r="W29" i="2"/>
  <c r="AB29" i="2"/>
  <c r="W31" i="2"/>
  <c r="AB31" i="2" s="1"/>
  <c r="W33" i="2"/>
  <c r="W38" i="2"/>
  <c r="AB38" i="2"/>
  <c r="W40" i="2"/>
  <c r="AB40" i="2"/>
  <c r="W42" i="2"/>
  <c r="AB42" i="2"/>
  <c r="W43" i="2"/>
  <c r="AB43" i="2"/>
  <c r="W44" i="2"/>
  <c r="H46" i="68" l="1"/>
  <c r="H45" i="68"/>
  <c r="H47" i="68"/>
  <c r="M46" i="68"/>
  <c r="M45" i="68" s="1"/>
  <c r="I46" i="68"/>
  <c r="AB49" i="2"/>
  <c r="F9" i="2"/>
  <c r="I45" i="68" l="1"/>
  <c r="I47" i="68"/>
</calcChain>
</file>

<file path=xl/sharedStrings.xml><?xml version="1.0" encoding="utf-8"?>
<sst xmlns="http://schemas.openxmlformats.org/spreadsheetml/2006/main" count="553" uniqueCount="134">
  <si>
    <t xml:space="preserve">Japan Forwarding Agency Ltd.
</t>
  </si>
  <si>
    <t>Japan Forwarding Agency（カ</t>
  </si>
  <si>
    <t>TOTAL</t>
  </si>
  <si>
    <t>ATJ SHIPPING MANIFEST</t>
  </si>
  <si>
    <t>Bill Lading</t>
  </si>
  <si>
    <t>Manifest VIN Number</t>
  </si>
  <si>
    <t>MAF Sticker #</t>
  </si>
  <si>
    <t>Drayage Osaka</t>
  </si>
  <si>
    <t>IBC JAPAN株式会社</t>
  </si>
  <si>
    <t>請　求　書</t>
  </si>
  <si>
    <t>No.</t>
  </si>
  <si>
    <t>御中</t>
  </si>
  <si>
    <t>請求金額</t>
  </si>
  <si>
    <t>円</t>
  </si>
  <si>
    <t>(税込)</t>
  </si>
  <si>
    <t>期間</t>
  </si>
  <si>
    <t>Item</t>
  </si>
  <si>
    <t>Quantity</t>
  </si>
  <si>
    <t>Cost/unit</t>
  </si>
  <si>
    <t>Amount</t>
  </si>
  <si>
    <t>Tax</t>
  </si>
  <si>
    <t>Notes</t>
  </si>
  <si>
    <t>MAF</t>
  </si>
  <si>
    <t>free</t>
  </si>
  <si>
    <t>Shipping</t>
  </si>
  <si>
    <t>Details as per attached sheet</t>
  </si>
  <si>
    <t xml:space="preserve"> - E. &amp; O. E. -</t>
  </si>
  <si>
    <t>S.Total</t>
  </si>
  <si>
    <t>PLEASE REMIT TO</t>
  </si>
  <si>
    <t>銀行名：</t>
  </si>
  <si>
    <t>口座番号：</t>
  </si>
  <si>
    <t>口座名義：</t>
  </si>
  <si>
    <t>Make of Vehicle</t>
  </si>
  <si>
    <t>Model of Vehicle</t>
  </si>
  <si>
    <t>Port Load</t>
  </si>
  <si>
    <t>ESC Cleaning Charge</t>
  </si>
  <si>
    <t xml:space="preserve"> Number</t>
  </si>
  <si>
    <t>Cost</t>
  </si>
  <si>
    <t>Desiccant charge</t>
    <phoneticPr fontId="3"/>
  </si>
  <si>
    <t>Shipping Chg.</t>
  </si>
  <si>
    <t>Maf inspection</t>
  </si>
  <si>
    <t>Vanning Chg.</t>
  </si>
  <si>
    <t>Container vanning</t>
  </si>
  <si>
    <t>ISC Auction Cleaning</t>
    <phoneticPr fontId="3"/>
  </si>
  <si>
    <t>JAAI Inspection Fee for use</t>
    <phoneticPr fontId="3"/>
  </si>
  <si>
    <t>Radiation Records</t>
    <phoneticPr fontId="3"/>
  </si>
  <si>
    <t>Radiation Records</t>
  </si>
  <si>
    <t>ESC Cleaning Charge</t>
    <phoneticPr fontId="3"/>
  </si>
  <si>
    <t>Other</t>
    <phoneticPr fontId="3"/>
  </si>
  <si>
    <t>-</t>
    <phoneticPr fontId="3"/>
  </si>
  <si>
    <t>Drayage Chg.</t>
  </si>
  <si>
    <t>伏見支店</t>
  </si>
  <si>
    <t>普通　０１３７１１２</t>
  </si>
  <si>
    <t>Details</t>
  </si>
  <si>
    <t>申告手数料　0円</t>
  </si>
  <si>
    <t>RWI Fee for use</t>
  </si>
  <si>
    <t>Drayage Kobe</t>
  </si>
  <si>
    <t>件</t>
  </si>
  <si>
    <t>Other</t>
  </si>
  <si>
    <t>SUBARU</t>
  </si>
  <si>
    <t>MAZDA</t>
  </si>
  <si>
    <t>TOYOTA</t>
  </si>
  <si>
    <t>AXELA</t>
  </si>
  <si>
    <t>SUZUKI</t>
  </si>
  <si>
    <t>SWIFT</t>
  </si>
  <si>
    <t>VITZ</t>
  </si>
  <si>
    <t>DEMIO</t>
  </si>
  <si>
    <t>HONDA</t>
  </si>
  <si>
    <t>MITSUBISHI</t>
  </si>
  <si>
    <t>OUTLANDER</t>
  </si>
  <si>
    <t>STREAM</t>
  </si>
  <si>
    <t>FIT</t>
  </si>
  <si>
    <t>PREMACY</t>
  </si>
  <si>
    <t>三菱UFJ銀行</t>
  </si>
  <si>
    <t>ATJ 検査</t>
  </si>
  <si>
    <t>JAAI &amp; JEVIC &amp; QISJ検査</t>
  </si>
  <si>
    <t>Heat Treatment Charge</t>
  </si>
  <si>
    <t>Heat Treatment</t>
  </si>
  <si>
    <t>〒511-0125 三重県桑名市多度町力尾字石塚99番　</t>
    <rPh sb="10" eb="13">
      <t>ミエケン</t>
    </rPh>
    <rPh sb="13" eb="16">
      <t>クワナシ</t>
    </rPh>
    <rPh sb="16" eb="19">
      <t>タドチョウ</t>
    </rPh>
    <rPh sb="19" eb="20">
      <t>チカラ</t>
    </rPh>
    <rPh sb="20" eb="21">
      <t>オ</t>
    </rPh>
    <rPh sb="21" eb="22">
      <t>ジ</t>
    </rPh>
    <rPh sb="22" eb="24">
      <t>イシヅカ</t>
    </rPh>
    <rPh sb="26" eb="27">
      <t>バン</t>
    </rPh>
    <phoneticPr fontId="3"/>
  </si>
  <si>
    <t>通関件数　東海</t>
    <rPh sb="5" eb="7">
      <t>トウカイ</t>
    </rPh>
    <phoneticPr fontId="3"/>
  </si>
  <si>
    <t>TEL：　0594-41-2457</t>
    <phoneticPr fontId="3"/>
  </si>
  <si>
    <t>CALDINA</t>
  </si>
  <si>
    <t>Auckland</t>
  </si>
  <si>
    <t>Nagoya</t>
  </si>
  <si>
    <t>Meridian Ace</t>
  </si>
  <si>
    <t>AXELA SPORTS</t>
  </si>
  <si>
    <t>LEGACY B4</t>
  </si>
  <si>
    <t>Firmament Ace</t>
    <phoneticPr fontId="7"/>
  </si>
  <si>
    <t>CREW-321579</t>
  </si>
  <si>
    <t>GD1-2423665</t>
  </si>
  <si>
    <t>DE3FS-317742</t>
  </si>
  <si>
    <t>CW5W-0019571</t>
  </si>
  <si>
    <t>CW5W-5205597</t>
  </si>
  <si>
    <t>RN6-3001827</t>
  </si>
  <si>
    <t>GE6-1130261</t>
  </si>
  <si>
    <t>GE6-1309951</t>
  </si>
  <si>
    <t>ZZT241-0026364</t>
  </si>
  <si>
    <t>CW5W-0016981</t>
  </si>
  <si>
    <t>Nagoya</t>
    <phoneticPr fontId="7"/>
  </si>
  <si>
    <t>SCP90-2050209</t>
  </si>
  <si>
    <t>CREW-167027</t>
  </si>
  <si>
    <t>ZC71S-422669</t>
  </si>
  <si>
    <t>BL5FW-103710</t>
  </si>
  <si>
    <t>BL5FW-115619</t>
  </si>
  <si>
    <t>SCP90-5091313</t>
  </si>
  <si>
    <t>ZZT241-0027514</t>
  </si>
  <si>
    <t>GE6-1042022</t>
  </si>
  <si>
    <t>ZC71S-431876</t>
  </si>
  <si>
    <t>DE3FS-268621</t>
  </si>
  <si>
    <t>BK5P-301885</t>
  </si>
  <si>
    <t>ZC71S-472059</t>
  </si>
  <si>
    <t>NHP10-2312635</t>
  </si>
  <si>
    <t>CX3A-0100226</t>
  </si>
  <si>
    <t>DY3W-450696</t>
  </si>
  <si>
    <t>CW5W-0026651</t>
  </si>
  <si>
    <t>AQUA</t>
  </si>
  <si>
    <t>GALANT</t>
  </si>
  <si>
    <t>Green Bay</t>
    <phoneticPr fontId="7"/>
  </si>
  <si>
    <t>New Westminster</t>
    <phoneticPr fontId="7"/>
  </si>
  <si>
    <t>RB1-3069831</t>
  </si>
  <si>
    <t>ODYSSEY</t>
  </si>
  <si>
    <t>BE5-109268</t>
    <phoneticPr fontId="7"/>
  </si>
  <si>
    <t>令和　1年5月度</t>
    <rPh sb="0" eb="2">
      <t>レイワ</t>
    </rPh>
    <phoneticPr fontId="3"/>
  </si>
  <si>
    <t>ChassisNo</t>
  </si>
  <si>
    <t>Date</t>
  </si>
  <si>
    <t>Invoice</t>
  </si>
  <si>
    <t>Description</t>
  </si>
  <si>
    <t>06/13/2019</t>
  </si>
  <si>
    <t>Customs Charge (May 2019)</t>
  </si>
  <si>
    <t>JFAC1905IBC</t>
  </si>
  <si>
    <t>BE5-109268</t>
  </si>
  <si>
    <t>MAF Charge (May 2019)</t>
  </si>
  <si>
    <t>ESC Cleaning (May 2019)</t>
  </si>
  <si>
    <t>Radiation Check (May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</si>
</sst>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&quot;¥&quot;#,##0;[Red]&quot;¥&quot;\-#,##0"/>
    <numFmt numFmtId="165" formatCode="0;&quot;▲ &quot;0"/>
    <numFmt numFmtId="166" formatCode="[$¥-411]#,##0"/>
    <numFmt numFmtId="167" formatCode="_-[$¥-411]* #,##0_-;\-[$¥-411]* #,##0_-;_-[$¥-411]* &quot;-&quot;_-;_-@_-"/>
    <numFmt numFmtId="168" formatCode="m/d;@"/>
    <numFmt numFmtId="169" formatCode="[$-10409]mm/dd/yyyy"/>
    <numFmt numFmtId="170" formatCode="_-* #,##0_-;\-* #,##0_-;_-* &quot;-&quot;??_-;_-@_-"/>
    <numFmt numFmtId="171" formatCode="mm/dd/yy;@"/>
  </numFmts>
  <fonts count="52">
    <font>
      <sz val="10"/>
      <color indexed="8"/>
      <name val="MS Sans Serif"/>
      <family val="2"/>
    </font>
    <font>
      <b/>
      <sz val="12.6"/>
      <color indexed="8"/>
      <name val="Arial"/>
      <family val="2"/>
      <charset val="238"/>
    </font>
    <font>
      <sz val="8"/>
      <name val="MS Sans Serif"/>
      <family val="2"/>
    </font>
    <font>
      <sz val="10"/>
      <name val="MS Gothic"/>
      <family val="3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MS Gothic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Arial"/>
      <family val="2"/>
    </font>
    <font>
      <sz val="11"/>
      <name val="Arial"/>
      <family val="2"/>
      <charset val="238"/>
    </font>
    <font>
      <b/>
      <sz val="10.1"/>
      <name val="Arial"/>
      <family val="2"/>
    </font>
    <font>
      <b/>
      <sz val="10.1"/>
      <color indexed="8"/>
      <name val="Arial"/>
      <family val="2"/>
    </font>
    <font>
      <sz val="11"/>
      <color indexed="8"/>
      <name val="Arial"/>
      <family val="2"/>
      <charset val="238"/>
    </font>
    <font>
      <sz val="10"/>
      <color indexed="8"/>
      <name val="MS Sans Serif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MS Gothic"/>
      <family val="3"/>
      <charset val="128"/>
    </font>
    <font>
      <sz val="8"/>
      <color indexed="8"/>
      <name val="Arial"/>
      <family val="2"/>
      <charset val="238"/>
    </font>
    <font>
      <b/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u/>
      <sz val="11"/>
      <color theme="10"/>
      <name val="Meiryo UI"/>
      <family val="3"/>
      <charset val="128"/>
    </font>
    <font>
      <u/>
      <sz val="10"/>
      <color theme="10"/>
      <name val="Arial"/>
      <family val="2"/>
    </font>
    <font>
      <sz val="11"/>
      <color theme="1"/>
      <name val="Meiryo UI"/>
      <family val="3"/>
      <charset val="128"/>
    </font>
    <font>
      <sz val="8"/>
      <color rgb="FF00000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3" fillId="0" borderId="0">
      <alignment vertical="center"/>
    </xf>
    <xf numFmtId="0" fontId="5" fillId="0" borderId="0"/>
    <xf numFmtId="0" fontId="3" fillId="0" borderId="0"/>
    <xf numFmtId="0" fontId="3" fillId="0" borderId="0"/>
    <xf numFmtId="0" fontId="4" fillId="0" borderId="0">
      <alignment vertical="center"/>
    </xf>
    <xf numFmtId="0" fontId="36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</cellStyleXfs>
  <cellXfs count="248">
    <xf numFmtId="0" fontId="0" fillId="0" borderId="0" xfId="0" applyNumberFormat="1" applyFill="1" applyBorder="1" applyAlignment="1" applyProtection="1"/>
    <xf numFmtId="166" fontId="9" fillId="0" borderId="0" xfId="0" applyNumberFormat="1" applyFont="1" applyFill="1" applyAlignment="1">
      <alignment horizontal="center"/>
    </xf>
    <xf numFmtId="0" fontId="9" fillId="0" borderId="0" xfId="0" applyFont="1" applyFill="1"/>
    <xf numFmtId="166" fontId="10" fillId="24" borderId="12" xfId="0" applyNumberFormat="1" applyFont="1" applyFill="1" applyBorder="1" applyAlignment="1">
      <alignment horizontal="center"/>
    </xf>
    <xf numFmtId="166" fontId="9" fillId="0" borderId="12" xfId="0" applyNumberFormat="1" applyFont="1" applyFill="1" applyBorder="1" applyAlignment="1">
      <alignment horizontal="center"/>
    </xf>
    <xf numFmtId="0" fontId="9" fillId="0" borderId="0" xfId="0" applyNumberFormat="1" applyFont="1" applyFill="1"/>
    <xf numFmtId="166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8" fillId="0" borderId="0" xfId="0" applyNumberFormat="1" applyFont="1" applyFill="1"/>
    <xf numFmtId="0" fontId="31" fillId="0" borderId="0" xfId="0" applyFont="1" applyAlignment="1">
      <alignment vertical="center"/>
    </xf>
    <xf numFmtId="0" fontId="0" fillId="24" borderId="12" xfId="0" applyNumberFormat="1" applyFill="1" applyBorder="1" applyAlignment="1" applyProtection="1">
      <alignment horizontal="center"/>
    </xf>
    <xf numFmtId="0" fontId="9" fillId="24" borderId="22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shrinkToFit="1"/>
    </xf>
    <xf numFmtId="0" fontId="9" fillId="0" borderId="12" xfId="0" applyFont="1" applyFill="1" applyBorder="1"/>
    <xf numFmtId="0" fontId="27" fillId="0" borderId="0" xfId="0" applyFont="1" applyFill="1" applyBorder="1" applyAlignment="1"/>
    <xf numFmtId="0" fontId="32" fillId="0" borderId="0" xfId="0" applyFont="1" applyFill="1" applyBorder="1" applyAlignment="1"/>
    <xf numFmtId="0" fontId="32" fillId="0" borderId="0" xfId="0" applyFont="1" applyFill="1" applyAlignment="1"/>
    <xf numFmtId="0" fontId="0" fillId="0" borderId="0" xfId="0" applyNumberFormat="1" applyFill="1" applyBorder="1" applyAlignment="1" applyProtection="1">
      <alignment horizontal="left"/>
    </xf>
    <xf numFmtId="166" fontId="10" fillId="24" borderId="23" xfId="0" applyNumberFormat="1" applyFont="1" applyFill="1" applyBorder="1" applyAlignment="1">
      <alignment horizontal="left"/>
    </xf>
    <xf numFmtId="0" fontId="9" fillId="0" borderId="24" xfId="0" applyFont="1" applyFill="1" applyBorder="1"/>
    <xf numFmtId="0" fontId="9" fillId="0" borderId="25" xfId="0" applyFont="1" applyFill="1" applyBorder="1"/>
    <xf numFmtId="0" fontId="34" fillId="0" borderId="0" xfId="0" applyNumberFormat="1" applyFont="1" applyFill="1" applyBorder="1" applyAlignment="1" applyProtection="1">
      <alignment horizontal="left" vertical="top" readingOrder="1"/>
    </xf>
    <xf numFmtId="0" fontId="34" fillId="0" borderId="0" xfId="0" applyFont="1" applyFill="1" applyAlignment="1">
      <alignment horizontal="left" vertical="top" readingOrder="1"/>
    </xf>
    <xf numFmtId="168" fontId="28" fillId="0" borderId="0" xfId="0" applyNumberFormat="1" applyFont="1" applyFill="1" applyBorder="1" applyAlignment="1">
      <alignment horizontal="right"/>
    </xf>
    <xf numFmtId="0" fontId="32" fillId="24" borderId="24" xfId="0" applyFont="1" applyFill="1" applyBorder="1" applyAlignment="1"/>
    <xf numFmtId="167" fontId="8" fillId="0" borderId="12" xfId="0" applyNumberFormat="1" applyFont="1" applyFill="1" applyBorder="1" applyAlignment="1" applyProtection="1">
      <alignment horizontal="left"/>
    </xf>
    <xf numFmtId="166" fontId="10" fillId="25" borderId="23" xfId="0" applyNumberFormat="1" applyFont="1" applyFill="1" applyBorder="1" applyAlignment="1">
      <alignment horizontal="right"/>
    </xf>
    <xf numFmtId="14" fontId="8" fillId="25" borderId="22" xfId="0" applyNumberFormat="1" applyFont="1" applyFill="1" applyBorder="1" applyAlignment="1" applyProtection="1">
      <alignment horizontal="left"/>
    </xf>
    <xf numFmtId="0" fontId="0" fillId="25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25" borderId="0" xfId="0" applyNumberFormat="1" applyFont="1" applyFill="1" applyBorder="1" applyAlignment="1" applyProtection="1"/>
    <xf numFmtId="0" fontId="10" fillId="24" borderId="12" xfId="0" applyFont="1" applyFill="1" applyBorder="1" applyAlignment="1">
      <alignment shrinkToFit="1"/>
    </xf>
    <xf numFmtId="0" fontId="37" fillId="0" borderId="0" xfId="0" applyFont="1" applyFill="1" applyAlignment="1"/>
    <xf numFmtId="0" fontId="9" fillId="24" borderId="12" xfId="0" applyNumberFormat="1" applyFont="1" applyFill="1" applyBorder="1" applyAlignment="1" applyProtection="1">
      <alignment shrinkToFit="1"/>
    </xf>
    <xf numFmtId="14" fontId="8" fillId="25" borderId="0" xfId="0" applyNumberFormat="1" applyFont="1" applyFill="1" applyBorder="1" applyAlignment="1" applyProtection="1">
      <alignment horizontal="left"/>
    </xf>
    <xf numFmtId="166" fontId="10" fillId="25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166" fontId="9" fillId="0" borderId="22" xfId="0" applyNumberFormat="1" applyFont="1" applyFill="1" applyBorder="1" applyAlignment="1">
      <alignment horizontal="center"/>
    </xf>
    <xf numFmtId="0" fontId="29" fillId="24" borderId="23" xfId="0" applyFont="1" applyFill="1" applyBorder="1" applyAlignment="1"/>
    <xf numFmtId="0" fontId="8" fillId="0" borderId="12" xfId="0" applyNumberFormat="1" applyFont="1" applyFill="1" applyBorder="1" applyAlignment="1" applyProtection="1"/>
    <xf numFmtId="168" fontId="28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/>
    <xf numFmtId="0" fontId="38" fillId="26" borderId="0" xfId="30" applyFont="1" applyFill="1" applyBorder="1" applyAlignment="1" applyProtection="1">
      <alignment vertical="center"/>
      <protection locked="0"/>
    </xf>
    <xf numFmtId="0" fontId="5" fillId="26" borderId="12" xfId="30" applyFont="1" applyFill="1" applyBorder="1" applyAlignment="1" applyProtection="1">
      <alignment vertical="center"/>
      <protection locked="0"/>
    </xf>
    <xf numFmtId="0" fontId="39" fillId="0" borderId="0" xfId="0" applyNumberFormat="1" applyFont="1" applyFill="1" applyBorder="1" applyAlignment="1" applyProtection="1"/>
    <xf numFmtId="0" fontId="5" fillId="26" borderId="0" xfId="30" applyFont="1" applyFill="1" applyBorder="1" applyAlignment="1" applyProtection="1">
      <alignment vertical="center"/>
      <protection locked="0"/>
    </xf>
    <xf numFmtId="0" fontId="5" fillId="26" borderId="24" xfId="30" applyFont="1" applyFill="1" applyBorder="1" applyAlignment="1" applyProtection="1">
      <alignment vertical="center"/>
      <protection locked="0"/>
    </xf>
    <xf numFmtId="0" fontId="5" fillId="26" borderId="26" xfId="3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/>
    <xf numFmtId="0" fontId="5" fillId="26" borderId="25" xfId="30" applyFont="1" applyFill="1" applyBorder="1" applyAlignment="1" applyProtection="1">
      <alignment vertical="center"/>
      <protection locked="0"/>
    </xf>
    <xf numFmtId="0" fontId="9" fillId="0" borderId="26" xfId="0" applyFont="1" applyFill="1" applyBorder="1"/>
    <xf numFmtId="0" fontId="9" fillId="0" borderId="12" xfId="0" applyFont="1" applyFill="1" applyBorder="1" applyAlignment="1"/>
    <xf numFmtId="0" fontId="34" fillId="0" borderId="0" xfId="0" applyFont="1" applyFill="1" applyAlignment="1">
      <alignment vertical="top" readingOrder="1"/>
    </xf>
    <xf numFmtId="0" fontId="44" fillId="0" borderId="0" xfId="0" applyNumberFormat="1" applyFont="1" applyFill="1" applyBorder="1" applyAlignment="1">
      <alignment vertical="top" readingOrder="1"/>
    </xf>
    <xf numFmtId="0" fontId="34" fillId="0" borderId="0" xfId="29" applyFont="1" applyFill="1"/>
    <xf numFmtId="0" fontId="34" fillId="0" borderId="0" xfId="29" applyFont="1" applyFill="1" applyAlignment="1">
      <alignment horizontal="right"/>
    </xf>
    <xf numFmtId="0" fontId="47" fillId="0" borderId="0" xfId="0" applyNumberFormat="1" applyFont="1" applyFill="1" applyBorder="1" applyAlignment="1" applyProtection="1"/>
    <xf numFmtId="0" fontId="34" fillId="0" borderId="13" xfId="29" applyFont="1" applyFill="1" applyBorder="1" applyAlignment="1">
      <alignment horizontal="left" indent="2"/>
    </xf>
    <xf numFmtId="0" fontId="34" fillId="0" borderId="14" xfId="29" applyFont="1" applyFill="1" applyBorder="1" applyAlignment="1">
      <alignment horizontal="left" indent="2"/>
    </xf>
    <xf numFmtId="0" fontId="34" fillId="0" borderId="15" xfId="29" applyFont="1" applyFill="1" applyBorder="1" applyAlignment="1">
      <alignment horizontal="left" indent="2"/>
    </xf>
    <xf numFmtId="165" fontId="34" fillId="0" borderId="13" xfId="29" applyNumberFormat="1" applyFont="1" applyFill="1" applyBorder="1" applyAlignment="1">
      <alignment horizontal="center"/>
    </xf>
    <xf numFmtId="0" fontId="34" fillId="0" borderId="14" xfId="29" applyFont="1" applyFill="1" applyBorder="1" applyAlignment="1">
      <alignment horizontal="center"/>
    </xf>
    <xf numFmtId="0" fontId="34" fillId="0" borderId="15" xfId="29" applyFont="1" applyFill="1" applyBorder="1" applyAlignment="1">
      <alignment horizontal="center"/>
    </xf>
    <xf numFmtId="164" fontId="34" fillId="0" borderId="14" xfId="29" applyNumberFormat="1" applyFont="1" applyFill="1" applyBorder="1" applyAlignment="1"/>
    <xf numFmtId="164" fontId="34" fillId="0" borderId="13" xfId="29" applyNumberFormat="1" applyFont="1" applyFill="1" applyBorder="1" applyAlignment="1"/>
    <xf numFmtId="164" fontId="34" fillId="0" borderId="15" xfId="29" applyNumberFormat="1" applyFont="1" applyFill="1" applyBorder="1" applyAlignment="1"/>
    <xf numFmtId="164" fontId="34" fillId="0" borderId="13" xfId="22" applyFont="1" applyFill="1" applyBorder="1" applyAlignment="1">
      <alignment horizontal="center"/>
    </xf>
    <xf numFmtId="164" fontId="34" fillId="0" borderId="14" xfId="22" applyFont="1" applyFill="1" applyBorder="1" applyAlignment="1">
      <alignment horizontal="center"/>
    </xf>
    <xf numFmtId="164" fontId="34" fillId="0" borderId="15" xfId="22" applyFont="1" applyFill="1" applyBorder="1" applyAlignment="1">
      <alignment horizontal="center"/>
    </xf>
    <xf numFmtId="0" fontId="48" fillId="0" borderId="13" xfId="29" applyFont="1" applyFill="1" applyBorder="1" applyAlignment="1">
      <alignment horizontal="left" indent="2"/>
    </xf>
    <xf numFmtId="0" fontId="48" fillId="0" borderId="14" xfId="29" applyFont="1" applyFill="1" applyBorder="1" applyAlignment="1">
      <alignment horizontal="left" indent="2"/>
    </xf>
    <xf numFmtId="0" fontId="48" fillId="0" borderId="15" xfId="29" applyFont="1" applyFill="1" applyBorder="1" applyAlignment="1">
      <alignment horizontal="left" indent="2"/>
    </xf>
    <xf numFmtId="0" fontId="34" fillId="0" borderId="13" xfId="29" applyFont="1" applyFill="1" applyBorder="1" applyAlignment="1">
      <alignment horizontal="center"/>
    </xf>
    <xf numFmtId="164" fontId="34" fillId="0" borderId="13" xfId="22" applyFont="1" applyFill="1" applyBorder="1" applyAlignment="1">
      <alignment horizontal="right"/>
    </xf>
    <xf numFmtId="164" fontId="34" fillId="0" borderId="14" xfId="22" applyFont="1" applyFill="1" applyBorder="1" applyAlignment="1">
      <alignment horizontal="right"/>
    </xf>
    <xf numFmtId="164" fontId="34" fillId="0" borderId="15" xfId="22" applyFont="1" applyFill="1" applyBorder="1" applyAlignment="1">
      <alignment horizontal="right"/>
    </xf>
    <xf numFmtId="0" fontId="34" fillId="0" borderId="0" xfId="29" applyFont="1" applyFill="1" applyBorder="1"/>
    <xf numFmtId="0" fontId="48" fillId="0" borderId="17" xfId="29" applyFont="1" applyFill="1" applyBorder="1" applyAlignment="1">
      <alignment horizontal="left" indent="2"/>
    </xf>
    <xf numFmtId="0" fontId="48" fillId="0" borderId="0" xfId="29" applyFont="1" applyFill="1" applyBorder="1" applyAlignment="1">
      <alignment horizontal="left" indent="2"/>
    </xf>
    <xf numFmtId="0" fontId="48" fillId="0" borderId="18" xfId="29" applyFont="1" applyFill="1" applyBorder="1" applyAlignment="1">
      <alignment horizontal="left" indent="2"/>
    </xf>
    <xf numFmtId="0" fontId="34" fillId="0" borderId="13" xfId="29" applyFont="1" applyFill="1" applyBorder="1"/>
    <xf numFmtId="0" fontId="34" fillId="0" borderId="14" xfId="29" applyFont="1" applyFill="1" applyBorder="1"/>
    <xf numFmtId="0" fontId="34" fillId="0" borderId="15" xfId="29" applyFont="1" applyFill="1" applyBorder="1"/>
    <xf numFmtId="0" fontId="34" fillId="0" borderId="18" xfId="29" applyFont="1" applyFill="1" applyBorder="1"/>
    <xf numFmtId="0" fontId="48" fillId="0" borderId="16" xfId="29" applyFont="1" applyFill="1" applyBorder="1" applyAlignment="1">
      <alignment horizontal="left" indent="2"/>
    </xf>
    <xf numFmtId="0" fontId="48" fillId="0" borderId="10" xfId="29" applyFont="1" applyFill="1" applyBorder="1" applyAlignment="1">
      <alignment horizontal="left" indent="2"/>
    </xf>
    <xf numFmtId="0" fontId="48" fillId="0" borderId="11" xfId="29" applyFont="1" applyFill="1" applyBorder="1" applyAlignment="1">
      <alignment horizontal="left" indent="2"/>
    </xf>
    <xf numFmtId="0" fontId="34" fillId="0" borderId="16" xfId="29" applyFont="1" applyFill="1" applyBorder="1"/>
    <xf numFmtId="0" fontId="34" fillId="0" borderId="10" xfId="29" applyFont="1" applyFill="1" applyBorder="1"/>
    <xf numFmtId="0" fontId="34" fillId="0" borderId="11" xfId="29" applyFont="1" applyFill="1" applyBorder="1"/>
    <xf numFmtId="164" fontId="34" fillId="0" borderId="10" xfId="29" applyNumberFormat="1" applyFont="1" applyFill="1" applyBorder="1" applyAlignment="1"/>
    <xf numFmtId="164" fontId="34" fillId="0" borderId="16" xfId="29" applyNumberFormat="1" applyFont="1" applyFill="1" applyBorder="1" applyAlignment="1"/>
    <xf numFmtId="164" fontId="34" fillId="0" borderId="16" xfId="22" applyFont="1" applyFill="1" applyBorder="1" applyAlignment="1">
      <alignment horizontal="center"/>
    </xf>
    <xf numFmtId="164" fontId="34" fillId="0" borderId="10" xfId="22" applyFont="1" applyFill="1" applyBorder="1" applyAlignment="1">
      <alignment horizontal="center"/>
    </xf>
    <xf numFmtId="164" fontId="34" fillId="0" borderId="11" xfId="22" applyFont="1" applyFill="1" applyBorder="1" applyAlignment="1">
      <alignment horizontal="center"/>
    </xf>
    <xf numFmtId="0" fontId="34" fillId="0" borderId="0" xfId="29" applyFont="1" applyFill="1" applyBorder="1" applyAlignment="1">
      <alignment horizontal="left"/>
    </xf>
    <xf numFmtId="0" fontId="34" fillId="0" borderId="0" xfId="29" applyFont="1" applyFill="1" applyBorder="1" applyAlignment="1">
      <alignment horizontal="center"/>
    </xf>
    <xf numFmtId="0" fontId="34" fillId="0" borderId="18" xfId="29" applyFont="1" applyFill="1" applyBorder="1" applyAlignment="1">
      <alignment horizontal="center"/>
    </xf>
    <xf numFmtId="0" fontId="34" fillId="0" borderId="10" xfId="29" applyFont="1" applyFill="1" applyBorder="1" applyAlignment="1">
      <alignment horizontal="center"/>
    </xf>
    <xf numFmtId="0" fontId="34" fillId="0" borderId="11" xfId="29" applyFont="1" applyFill="1" applyBorder="1" applyAlignment="1">
      <alignment horizontal="center"/>
    </xf>
    <xf numFmtId="0" fontId="34" fillId="0" borderId="17" xfId="29" applyFont="1" applyFill="1" applyBorder="1" applyAlignment="1">
      <alignment horizontal="center"/>
    </xf>
    <xf numFmtId="164" fontId="34" fillId="0" borderId="0" xfId="29" applyNumberFormat="1" applyFont="1" applyFill="1" applyBorder="1" applyAlignment="1"/>
    <xf numFmtId="164" fontId="34" fillId="0" borderId="17" xfId="29" applyNumberFormat="1" applyFont="1" applyFill="1" applyBorder="1" applyAlignment="1"/>
    <xf numFmtId="164" fontId="34" fillId="0" borderId="18" xfId="29" applyNumberFormat="1" applyFont="1" applyFill="1" applyBorder="1" applyAlignment="1"/>
    <xf numFmtId="164" fontId="34" fillId="0" borderId="17" xfId="29" applyNumberFormat="1" applyFont="1" applyFill="1" applyBorder="1" applyAlignment="1">
      <alignment horizontal="center"/>
    </xf>
    <xf numFmtId="164" fontId="34" fillId="0" borderId="0" xfId="29" applyNumberFormat="1" applyFont="1" applyFill="1" applyBorder="1" applyAlignment="1">
      <alignment horizontal="center"/>
    </xf>
    <xf numFmtId="164" fontId="34" fillId="0" borderId="18" xfId="29" applyNumberFormat="1" applyFont="1" applyFill="1" applyBorder="1" applyAlignment="1">
      <alignment horizontal="center"/>
    </xf>
    <xf numFmtId="0" fontId="34" fillId="0" borderId="17" xfId="29" applyFont="1" applyFill="1" applyBorder="1" applyAlignment="1">
      <alignment horizontal="left" indent="1"/>
    </xf>
    <xf numFmtId="0" fontId="34" fillId="0" borderId="0" xfId="29" applyFont="1" applyFill="1" applyBorder="1" applyAlignment="1">
      <alignment horizontal="left" indent="1"/>
    </xf>
    <xf numFmtId="0" fontId="34" fillId="0" borderId="18" xfId="29" applyFont="1" applyFill="1" applyBorder="1" applyAlignment="1">
      <alignment horizontal="left" indent="1"/>
    </xf>
    <xf numFmtId="0" fontId="34" fillId="0" borderId="19" xfId="29" applyFont="1" applyFill="1" applyBorder="1" applyAlignment="1">
      <alignment horizontal="center"/>
    </xf>
    <xf numFmtId="0" fontId="34" fillId="0" borderId="20" xfId="29" applyFont="1" applyFill="1" applyBorder="1" applyAlignment="1">
      <alignment horizontal="center"/>
    </xf>
    <xf numFmtId="0" fontId="34" fillId="0" borderId="21" xfId="29" applyFont="1" applyFill="1" applyBorder="1" applyAlignment="1">
      <alignment horizontal="center"/>
    </xf>
    <xf numFmtId="164" fontId="34" fillId="0" borderId="20" xfId="29" applyNumberFormat="1" applyFont="1" applyFill="1" applyBorder="1" applyAlignment="1"/>
    <xf numFmtId="164" fontId="34" fillId="0" borderId="19" xfId="29" applyNumberFormat="1" applyFont="1" applyFill="1" applyBorder="1" applyAlignment="1"/>
    <xf numFmtId="164" fontId="34" fillId="0" borderId="21" xfId="29" applyNumberFormat="1" applyFont="1" applyFill="1" applyBorder="1" applyAlignment="1"/>
    <xf numFmtId="164" fontId="34" fillId="0" borderId="19" xfId="29" applyNumberFormat="1" applyFont="1" applyFill="1" applyBorder="1" applyAlignment="1">
      <alignment horizontal="center"/>
    </xf>
    <xf numFmtId="164" fontId="34" fillId="0" borderId="20" xfId="29" applyNumberFormat="1" applyFont="1" applyFill="1" applyBorder="1" applyAlignment="1">
      <alignment horizontal="center"/>
    </xf>
    <xf numFmtId="164" fontId="34" fillId="0" borderId="21" xfId="29" applyNumberFormat="1" applyFont="1" applyFill="1" applyBorder="1" applyAlignment="1">
      <alignment horizontal="center"/>
    </xf>
    <xf numFmtId="164" fontId="46" fillId="0" borderId="0" xfId="29" applyNumberFormat="1" applyFont="1" applyFill="1" applyBorder="1" applyAlignment="1"/>
    <xf numFmtId="164" fontId="46" fillId="0" borderId="0" xfId="29" applyNumberFormat="1" applyFont="1" applyFill="1" applyBorder="1" applyAlignment="1">
      <alignment horizontal="right"/>
    </xf>
    <xf numFmtId="0" fontId="34" fillId="25" borderId="0" xfId="31" applyFont="1" applyFill="1" applyBorder="1" applyAlignment="1" applyProtection="1">
      <protection locked="0"/>
    </xf>
    <xf numFmtId="0" fontId="34" fillId="0" borderId="0" xfId="0" applyFont="1" applyFill="1"/>
    <xf numFmtId="0" fontId="34" fillId="25" borderId="0" xfId="31" applyFont="1" applyFill="1" applyAlignment="1">
      <alignment horizontal="left"/>
    </xf>
    <xf numFmtId="0" fontId="34" fillId="0" borderId="0" xfId="0" applyFont="1" applyFill="1" applyAlignment="1">
      <alignment readingOrder="1"/>
    </xf>
    <xf numFmtId="0" fontId="34" fillId="0" borderId="0" xfId="0" applyNumberFormat="1" applyFont="1" applyFill="1" applyBorder="1" applyAlignment="1" applyProtection="1">
      <alignment readingOrder="1"/>
    </xf>
    <xf numFmtId="14" fontId="34" fillId="0" borderId="0" xfId="0" applyNumberFormat="1" applyFont="1" applyFill="1" applyAlignment="1">
      <alignment vertical="center" readingOrder="1"/>
    </xf>
    <xf numFmtId="169" fontId="49" fillId="0" borderId="0" xfId="0" applyNumberFormat="1" applyFont="1" applyFill="1" applyBorder="1" applyAlignment="1">
      <alignment horizontal="left" vertical="top" readingOrder="1"/>
    </xf>
    <xf numFmtId="0" fontId="34" fillId="0" borderId="0" xfId="0" applyFont="1" applyFill="1" applyBorder="1" applyAlignment="1">
      <alignment readingOrder="1"/>
    </xf>
    <xf numFmtId="0" fontId="35" fillId="0" borderId="0" xfId="0" applyFont="1" applyFill="1" applyAlignment="1">
      <alignment readingOrder="1"/>
    </xf>
    <xf numFmtId="0" fontId="35" fillId="0" borderId="0" xfId="0" applyFont="1" applyFill="1" applyAlignment="1">
      <alignment horizontal="left" vertical="top" readingOrder="1"/>
    </xf>
    <xf numFmtId="0" fontId="49" fillId="0" borderId="0" xfId="0" applyNumberFormat="1" applyFont="1" applyFill="1" applyBorder="1" applyAlignment="1">
      <alignment vertical="top" readingOrder="1"/>
    </xf>
    <xf numFmtId="170" fontId="34" fillId="0" borderId="0" xfId="58" applyNumberFormat="1" applyFont="1" applyFill="1" applyBorder="1" applyAlignment="1" applyProtection="1">
      <alignment readingOrder="1"/>
    </xf>
    <xf numFmtId="170" fontId="35" fillId="0" borderId="0" xfId="58" applyNumberFormat="1" applyFont="1" applyFill="1" applyBorder="1" applyAlignment="1" applyProtection="1">
      <alignment readingOrder="1"/>
    </xf>
    <xf numFmtId="170" fontId="35" fillId="0" borderId="0" xfId="58" applyNumberFormat="1" applyFont="1" applyFill="1" applyAlignment="1">
      <alignment readingOrder="1"/>
    </xf>
    <xf numFmtId="170" fontId="34" fillId="0" borderId="0" xfId="58" applyNumberFormat="1" applyFont="1" applyFill="1" applyAlignment="1">
      <alignment vertical="center"/>
    </xf>
    <xf numFmtId="170" fontId="48" fillId="0" borderId="0" xfId="58" applyNumberFormat="1" applyFont="1" applyFill="1" applyBorder="1" applyAlignment="1" applyProtection="1"/>
    <xf numFmtId="170" fontId="34" fillId="0" borderId="0" xfId="58" applyNumberFormat="1" applyFont="1" applyFill="1" applyBorder="1" applyAlignment="1" applyProtection="1"/>
    <xf numFmtId="170" fontId="34" fillId="0" borderId="0" xfId="58" applyNumberFormat="1" applyFont="1" applyFill="1" applyBorder="1" applyAlignment="1" applyProtection="1">
      <alignment vertical="center" readingOrder="1"/>
    </xf>
    <xf numFmtId="170" fontId="48" fillId="0" borderId="0" xfId="58" applyNumberFormat="1" applyFont="1" applyFill="1" applyBorder="1" applyAlignment="1" applyProtection="1">
      <alignment readingOrder="1"/>
    </xf>
    <xf numFmtId="0" fontId="50" fillId="0" borderId="0" xfId="0" applyFont="1" applyAlignment="1">
      <alignment horizontal="center"/>
    </xf>
    <xf numFmtId="171" fontId="50" fillId="0" borderId="0" xfId="0" applyNumberFormat="1" applyFont="1" applyAlignment="1">
      <alignment horizontal="center"/>
    </xf>
    <xf numFmtId="43" fontId="50" fillId="0" borderId="0" xfId="58" applyFont="1" applyAlignment="1">
      <alignment horizontal="center"/>
    </xf>
    <xf numFmtId="0" fontId="44" fillId="0" borderId="0" xfId="0" applyFont="1" applyAlignment="1">
      <alignment vertical="top" readingOrder="1"/>
    </xf>
    <xf numFmtId="0" fontId="48" fillId="0" borderId="0" xfId="0" applyFont="1" applyAlignment="1">
      <alignment horizontal="left" vertical="top"/>
    </xf>
    <xf numFmtId="0" fontId="48" fillId="0" borderId="0" xfId="0" applyNumberFormat="1" applyFont="1" applyFill="1" applyBorder="1" applyAlignment="1" applyProtection="1"/>
    <xf numFmtId="0" fontId="48" fillId="0" borderId="0" xfId="0" applyFont="1" applyAlignment="1"/>
    <xf numFmtId="0" fontId="51" fillId="0" borderId="0" xfId="0" applyFont="1" applyAlignment="1"/>
    <xf numFmtId="43" fontId="51" fillId="0" borderId="0" xfId="58" applyFont="1" applyAlignment="1"/>
    <xf numFmtId="0" fontId="34" fillId="0" borderId="0" xfId="0" applyFont="1" applyFill="1" applyBorder="1" applyAlignment="1"/>
    <xf numFmtId="169" fontId="49" fillId="0" borderId="0" xfId="0" applyNumberFormat="1" applyFont="1" applyFill="1" applyBorder="1" applyAlignment="1">
      <alignment vertical="top" readingOrder="1"/>
    </xf>
    <xf numFmtId="14" fontId="51" fillId="0" borderId="0" xfId="0" quotePrefix="1" applyNumberFormat="1" applyFont="1" applyAlignment="1"/>
    <xf numFmtId="43" fontId="48" fillId="0" borderId="0" xfId="0" applyNumberFormat="1" applyFont="1" applyFill="1" applyBorder="1" applyAlignment="1" applyProtection="1"/>
    <xf numFmtId="43" fontId="50" fillId="27" borderId="0" xfId="0" applyNumberFormat="1" applyFont="1" applyFill="1" applyBorder="1" applyAlignment="1" applyProtection="1"/>
    <xf numFmtId="170" fontId="46" fillId="27" borderId="0" xfId="58" applyNumberFormat="1" applyFont="1" applyFill="1" applyBorder="1" applyAlignment="1" applyProtection="1">
      <alignment vertical="center" readingOrder="1"/>
    </xf>
    <xf numFmtId="170" fontId="46" fillId="27" borderId="0" xfId="58" applyNumberFormat="1" applyFont="1" applyFill="1" applyBorder="1" applyAlignment="1" applyProtection="1">
      <alignment readingOrder="1"/>
    </xf>
    <xf numFmtId="164" fontId="46" fillId="29" borderId="16" xfId="29" applyNumberFormat="1" applyFont="1" applyFill="1" applyBorder="1" applyAlignment="1">
      <alignment horizontal="right"/>
    </xf>
    <xf numFmtId="164" fontId="46" fillId="29" borderId="10" xfId="29" applyNumberFormat="1" applyFont="1" applyFill="1" applyBorder="1" applyAlignment="1">
      <alignment horizontal="right"/>
    </xf>
    <xf numFmtId="164" fontId="46" fillId="29" borderId="11" xfId="29" applyNumberFormat="1" applyFont="1" applyFill="1" applyBorder="1" applyAlignment="1">
      <alignment horizontal="right"/>
    </xf>
    <xf numFmtId="164" fontId="34" fillId="0" borderId="0" xfId="29" applyNumberFormat="1" applyFont="1" applyFill="1" applyBorder="1" applyAlignment="1"/>
    <xf numFmtId="164" fontId="34" fillId="0" borderId="16" xfId="29" applyNumberFormat="1" applyFont="1" applyFill="1" applyBorder="1" applyAlignment="1"/>
    <xf numFmtId="164" fontId="34" fillId="0" borderId="10" xfId="29" applyNumberFormat="1" applyFont="1" applyFill="1" applyBorder="1" applyAlignment="1"/>
    <xf numFmtId="164" fontId="34" fillId="0" borderId="11" xfId="29" applyNumberFormat="1" applyFont="1" applyFill="1" applyBorder="1" applyAlignment="1"/>
    <xf numFmtId="0" fontId="34" fillId="0" borderId="10" xfId="29" applyFont="1" applyFill="1" applyBorder="1" applyAlignment="1">
      <alignment horizontal="center"/>
    </xf>
    <xf numFmtId="0" fontId="34" fillId="0" borderId="11" xfId="29" applyFont="1" applyFill="1" applyBorder="1" applyAlignment="1">
      <alignment horizontal="center"/>
    </xf>
    <xf numFmtId="164" fontId="34" fillId="0" borderId="16" xfId="22" applyFont="1" applyFill="1" applyBorder="1" applyAlignment="1">
      <alignment horizontal="center"/>
    </xf>
    <xf numFmtId="164" fontId="34" fillId="0" borderId="10" xfId="22" applyFont="1" applyFill="1" applyBorder="1" applyAlignment="1">
      <alignment horizontal="center"/>
    </xf>
    <xf numFmtId="164" fontId="34" fillId="0" borderId="11" xfId="22" applyFont="1" applyFill="1" applyBorder="1" applyAlignment="1">
      <alignment horizontal="center"/>
    </xf>
    <xf numFmtId="0" fontId="45" fillId="0" borderId="16" xfId="29" applyFont="1" applyFill="1" applyBorder="1" applyAlignment="1">
      <alignment horizontal="center"/>
    </xf>
    <xf numFmtId="0" fontId="45" fillId="0" borderId="10" xfId="29" applyFont="1" applyFill="1" applyBorder="1" applyAlignment="1">
      <alignment horizontal="center"/>
    </xf>
    <xf numFmtId="0" fontId="45" fillId="0" borderId="11" xfId="29" applyFont="1" applyFill="1" applyBorder="1" applyAlignment="1">
      <alignment horizontal="center"/>
    </xf>
    <xf numFmtId="0" fontId="45" fillId="0" borderId="13" xfId="29" applyFont="1" applyFill="1" applyBorder="1" applyAlignment="1">
      <alignment horizontal="center"/>
    </xf>
    <xf numFmtId="0" fontId="45" fillId="0" borderId="14" xfId="29" applyFont="1" applyFill="1" applyBorder="1" applyAlignment="1">
      <alignment horizontal="center"/>
    </xf>
    <xf numFmtId="0" fontId="45" fillId="0" borderId="15" xfId="29" applyFont="1" applyFill="1" applyBorder="1" applyAlignment="1">
      <alignment horizontal="center"/>
    </xf>
    <xf numFmtId="164" fontId="34" fillId="0" borderId="14" xfId="29" applyNumberFormat="1" applyFont="1" applyFill="1" applyBorder="1" applyAlignment="1">
      <alignment horizontal="center"/>
    </xf>
    <xf numFmtId="164" fontId="34" fillId="0" borderId="15" xfId="29" applyNumberFormat="1" applyFont="1" applyFill="1" applyBorder="1" applyAlignment="1">
      <alignment horizontal="center"/>
    </xf>
    <xf numFmtId="164" fontId="34" fillId="0" borderId="13" xfId="22" applyFont="1" applyFill="1" applyBorder="1" applyAlignment="1">
      <alignment horizontal="center"/>
    </xf>
    <xf numFmtId="164" fontId="34" fillId="0" borderId="14" xfId="22" applyFont="1" applyFill="1" applyBorder="1" applyAlignment="1">
      <alignment horizontal="center"/>
    </xf>
    <xf numFmtId="164" fontId="34" fillId="0" borderId="15" xfId="22" applyFont="1" applyFill="1" applyBorder="1" applyAlignment="1">
      <alignment horizontal="center"/>
    </xf>
    <xf numFmtId="0" fontId="34" fillId="0" borderId="17" xfId="29" applyFont="1" applyFill="1" applyBorder="1" applyAlignment="1">
      <alignment horizontal="left" indent="2"/>
    </xf>
    <xf numFmtId="0" fontId="34" fillId="0" borderId="0" xfId="29" applyFont="1" applyFill="1" applyBorder="1" applyAlignment="1">
      <alignment horizontal="left" indent="2"/>
    </xf>
    <xf numFmtId="0" fontId="34" fillId="0" borderId="18" xfId="29" applyFont="1" applyFill="1" applyBorder="1" applyAlignment="1">
      <alignment horizontal="left" indent="2"/>
    </xf>
    <xf numFmtId="0" fontId="34" fillId="24" borderId="16" xfId="29" applyFont="1" applyFill="1" applyBorder="1" applyAlignment="1">
      <alignment horizontal="center"/>
    </xf>
    <xf numFmtId="0" fontId="34" fillId="24" borderId="10" xfId="29" applyFont="1" applyFill="1" applyBorder="1" applyAlignment="1">
      <alignment horizontal="center"/>
    </xf>
    <xf numFmtId="164" fontId="46" fillId="27" borderId="16" xfId="29" applyNumberFormat="1" applyFont="1" applyFill="1" applyBorder="1" applyAlignment="1"/>
    <xf numFmtId="164" fontId="46" fillId="27" borderId="10" xfId="29" applyNumberFormat="1" applyFont="1" applyFill="1" applyBorder="1" applyAlignment="1"/>
    <xf numFmtId="164" fontId="46" fillId="27" borderId="11" xfId="29" applyNumberFormat="1" applyFont="1" applyFill="1" applyBorder="1" applyAlignment="1"/>
    <xf numFmtId="0" fontId="48" fillId="0" borderId="16" xfId="29" applyFont="1" applyFill="1" applyBorder="1" applyAlignment="1">
      <alignment horizontal="left" indent="2"/>
    </xf>
    <xf numFmtId="0" fontId="48" fillId="0" borderId="10" xfId="29" applyFont="1" applyFill="1" applyBorder="1" applyAlignment="1">
      <alignment horizontal="left" indent="2"/>
    </xf>
    <xf numFmtId="0" fontId="48" fillId="0" borderId="11" xfId="29" applyFont="1" applyFill="1" applyBorder="1" applyAlignment="1">
      <alignment horizontal="left" indent="2"/>
    </xf>
    <xf numFmtId="165" fontId="34" fillId="0" borderId="16" xfId="29" applyNumberFormat="1" applyFont="1" applyFill="1" applyBorder="1" applyAlignment="1">
      <alignment horizontal="center"/>
    </xf>
    <xf numFmtId="0" fontId="34" fillId="0" borderId="17" xfId="29" applyFont="1" applyFill="1" applyBorder="1" applyAlignment="1">
      <alignment horizontal="left" indent="1"/>
    </xf>
    <xf numFmtId="0" fontId="34" fillId="0" borderId="0" xfId="29" applyFont="1" applyFill="1" applyBorder="1" applyAlignment="1">
      <alignment horizontal="left" indent="1"/>
    </xf>
    <xf numFmtId="0" fontId="34" fillId="0" borderId="18" xfId="29" applyFont="1" applyFill="1" applyBorder="1" applyAlignment="1">
      <alignment horizontal="left" indent="1"/>
    </xf>
    <xf numFmtId="0" fontId="34" fillId="0" borderId="16" xfId="29" applyFont="1" applyFill="1" applyBorder="1" applyAlignment="1">
      <alignment horizontal="left" wrapText="1" indent="2"/>
    </xf>
    <xf numFmtId="0" fontId="34" fillId="0" borderId="10" xfId="29" applyFont="1" applyFill="1" applyBorder="1" applyAlignment="1">
      <alignment horizontal="left" indent="2"/>
    </xf>
    <xf numFmtId="0" fontId="34" fillId="0" borderId="11" xfId="29" applyFont="1" applyFill="1" applyBorder="1" applyAlignment="1">
      <alignment horizontal="left" indent="2"/>
    </xf>
    <xf numFmtId="164" fontId="34" fillId="0" borderId="13" xfId="29" applyNumberFormat="1" applyFont="1" applyFill="1" applyBorder="1" applyAlignment="1"/>
    <xf numFmtId="164" fontId="34" fillId="0" borderId="14" xfId="29" applyNumberFormat="1" applyFont="1" applyFill="1" applyBorder="1" applyAlignment="1"/>
    <xf numFmtId="164" fontId="34" fillId="0" borderId="15" xfId="29" applyNumberFormat="1" applyFont="1" applyFill="1" applyBorder="1" applyAlignment="1"/>
    <xf numFmtId="0" fontId="34" fillId="0" borderId="13" xfId="29" applyFont="1" applyFill="1" applyBorder="1" applyAlignment="1">
      <alignment horizontal="center"/>
    </xf>
    <xf numFmtId="0" fontId="34" fillId="0" borderId="14" xfId="29" applyFont="1" applyFill="1" applyBorder="1" applyAlignment="1">
      <alignment horizontal="center"/>
    </xf>
    <xf numFmtId="0" fontId="34" fillId="0" borderId="15" xfId="29" applyFont="1" applyFill="1" applyBorder="1" applyAlignment="1">
      <alignment horizontal="center"/>
    </xf>
    <xf numFmtId="1" fontId="34" fillId="0" borderId="16" xfId="19" applyNumberFormat="1" applyFont="1" applyFill="1" applyBorder="1" applyAlignment="1">
      <alignment horizontal="center" vertical="center"/>
    </xf>
    <xf numFmtId="1" fontId="34" fillId="0" borderId="10" xfId="0" applyNumberFormat="1" applyFont="1" applyFill="1" applyBorder="1" applyAlignment="1" applyProtection="1">
      <alignment horizontal="center" vertical="center"/>
    </xf>
    <xf numFmtId="1" fontId="34" fillId="0" borderId="11" xfId="0" applyNumberFormat="1" applyFont="1" applyFill="1" applyBorder="1" applyAlignment="1" applyProtection="1">
      <alignment horizontal="center" vertical="center"/>
    </xf>
    <xf numFmtId="165" fontId="34" fillId="0" borderId="13" xfId="29" applyNumberFormat="1" applyFont="1" applyFill="1" applyBorder="1" applyAlignment="1">
      <alignment horizontal="center"/>
    </xf>
    <xf numFmtId="0" fontId="48" fillId="0" borderId="17" xfId="29" applyFont="1" applyFill="1" applyBorder="1" applyAlignment="1">
      <alignment horizontal="center"/>
    </xf>
    <xf numFmtId="0" fontId="48" fillId="0" borderId="0" xfId="29" applyFont="1" applyFill="1" applyBorder="1" applyAlignment="1">
      <alignment horizontal="center"/>
    </xf>
    <xf numFmtId="0" fontId="48" fillId="0" borderId="18" xfId="29" applyFont="1" applyFill="1" applyBorder="1" applyAlignment="1">
      <alignment horizontal="center"/>
    </xf>
    <xf numFmtId="1" fontId="34" fillId="0" borderId="17" xfId="19" applyNumberFormat="1" applyFont="1" applyFill="1" applyBorder="1" applyAlignment="1">
      <alignment horizontal="center" vertical="center"/>
    </xf>
    <xf numFmtId="1" fontId="48" fillId="0" borderId="0" xfId="0" applyNumberFormat="1" applyFont="1" applyFill="1" applyBorder="1" applyAlignment="1" applyProtection="1">
      <alignment horizontal="center" vertical="center"/>
    </xf>
    <xf numFmtId="1" fontId="48" fillId="0" borderId="18" xfId="0" applyNumberFormat="1" applyFont="1" applyFill="1" applyBorder="1" applyAlignment="1" applyProtection="1">
      <alignment horizontal="center" vertical="center"/>
    </xf>
    <xf numFmtId="0" fontId="48" fillId="0" borderId="16" xfId="29" applyFont="1" applyFill="1" applyBorder="1" applyAlignment="1">
      <alignment horizontal="left" wrapText="1" indent="2"/>
    </xf>
    <xf numFmtId="0" fontId="34" fillId="0" borderId="16" xfId="29" applyFont="1" applyFill="1" applyBorder="1" applyAlignment="1">
      <alignment horizontal="center" shrinkToFit="1"/>
    </xf>
    <xf numFmtId="0" fontId="34" fillId="0" borderId="10" xfId="29" applyFont="1" applyFill="1" applyBorder="1" applyAlignment="1">
      <alignment horizontal="center" shrinkToFit="1"/>
    </xf>
    <xf numFmtId="0" fontId="34" fillId="0" borderId="11" xfId="29" applyFont="1" applyFill="1" applyBorder="1" applyAlignment="1">
      <alignment horizontal="center" shrinkToFit="1"/>
    </xf>
    <xf numFmtId="164" fontId="34" fillId="0" borderId="17" xfId="22" applyFont="1" applyFill="1" applyBorder="1" applyAlignment="1">
      <alignment horizontal="center"/>
    </xf>
    <xf numFmtId="164" fontId="34" fillId="0" borderId="0" xfId="22" applyFont="1" applyFill="1" applyBorder="1" applyAlignment="1">
      <alignment horizontal="center"/>
    </xf>
    <xf numFmtId="164" fontId="34" fillId="0" borderId="18" xfId="22" applyFont="1" applyFill="1" applyBorder="1" applyAlignment="1">
      <alignment horizontal="center"/>
    </xf>
    <xf numFmtId="164" fontId="34" fillId="0" borderId="16" xfId="22" applyFont="1" applyFill="1" applyBorder="1" applyAlignment="1">
      <alignment horizontal="right"/>
    </xf>
    <xf numFmtId="164" fontId="34" fillId="0" borderId="10" xfId="22" applyFont="1" applyFill="1" applyBorder="1" applyAlignment="1">
      <alignment horizontal="right"/>
    </xf>
    <xf numFmtId="164" fontId="34" fillId="0" borderId="11" xfId="22" applyFont="1" applyFill="1" applyBorder="1" applyAlignment="1">
      <alignment horizontal="right"/>
    </xf>
    <xf numFmtId="0" fontId="34" fillId="0" borderId="17" xfId="29" applyFont="1" applyFill="1" applyBorder="1" applyAlignment="1">
      <alignment horizontal="center" shrinkToFit="1"/>
    </xf>
    <xf numFmtId="0" fontId="34" fillId="0" borderId="0" xfId="29" applyFont="1" applyFill="1" applyBorder="1" applyAlignment="1">
      <alignment horizontal="center" shrinkToFit="1"/>
    </xf>
    <xf numFmtId="0" fontId="34" fillId="0" borderId="18" xfId="29" applyFont="1" applyFill="1" applyBorder="1" applyAlignment="1">
      <alignment horizontal="center" shrinkToFit="1"/>
    </xf>
    <xf numFmtId="0" fontId="34" fillId="0" borderId="0" xfId="29" applyFont="1" applyFill="1" applyAlignment="1">
      <alignment horizontal="center"/>
    </xf>
    <xf numFmtId="0" fontId="34" fillId="0" borderId="10" xfId="29" applyFont="1" applyFill="1" applyBorder="1"/>
    <xf numFmtId="0" fontId="34" fillId="0" borderId="10" xfId="29" applyFont="1" applyFill="1" applyBorder="1" applyAlignment="1">
      <alignment horizontal="right"/>
    </xf>
    <xf numFmtId="3" fontId="46" fillId="28" borderId="0" xfId="29" applyNumberFormat="1" applyFont="1" applyFill="1" applyBorder="1"/>
    <xf numFmtId="3" fontId="46" fillId="28" borderId="10" xfId="29" applyNumberFormat="1" applyFont="1" applyFill="1" applyBorder="1"/>
    <xf numFmtId="0" fontId="34" fillId="0" borderId="0" xfId="29" applyFont="1" applyFill="1" applyBorder="1"/>
    <xf numFmtId="0" fontId="46" fillId="0" borderId="0" xfId="29" applyFont="1" applyFill="1" applyBorder="1"/>
    <xf numFmtId="0" fontId="46" fillId="0" borderId="27" xfId="29" applyFont="1" applyFill="1" applyBorder="1"/>
    <xf numFmtId="0" fontId="34" fillId="24" borderId="28" xfId="29" applyFont="1" applyFill="1" applyBorder="1" applyAlignment="1">
      <alignment horizontal="center"/>
    </xf>
    <xf numFmtId="0" fontId="34" fillId="24" borderId="29" xfId="29" applyFont="1" applyFill="1" applyBorder="1" applyAlignment="1">
      <alignment horizontal="center"/>
    </xf>
    <xf numFmtId="0" fontId="34" fillId="24" borderId="22" xfId="29" applyFont="1" applyFill="1" applyBorder="1" applyAlignment="1">
      <alignment horizontal="center"/>
    </xf>
    <xf numFmtId="14" fontId="46" fillId="0" borderId="0" xfId="29" applyNumberFormat="1" applyFont="1" applyFill="1" applyAlignment="1">
      <alignment horizontal="center" vertical="center" shrinkToFit="1"/>
    </xf>
    <xf numFmtId="0" fontId="34" fillId="0" borderId="0" xfId="29" applyFont="1" applyFill="1" applyAlignment="1">
      <alignment horizontal="right"/>
    </xf>
    <xf numFmtId="14" fontId="34" fillId="0" borderId="0" xfId="29" applyNumberFormat="1" applyFont="1" applyFill="1"/>
    <xf numFmtId="164" fontId="34" fillId="0" borderId="17" xfId="29" applyNumberFormat="1" applyFont="1" applyFill="1" applyBorder="1" applyAlignment="1"/>
    <xf numFmtId="164" fontId="34" fillId="0" borderId="18" xfId="29" applyNumberFormat="1" applyFont="1" applyFill="1" applyBorder="1" applyAlignment="1"/>
    <xf numFmtId="0" fontId="34" fillId="0" borderId="16" xfId="29" applyFont="1" applyFill="1" applyBorder="1" applyAlignment="1">
      <alignment horizontal="left" indent="2"/>
    </xf>
    <xf numFmtId="164" fontId="48" fillId="0" borderId="0" xfId="29" applyNumberFormat="1" applyFont="1" applyFill="1" applyBorder="1" applyAlignment="1"/>
    <xf numFmtId="164" fontId="48" fillId="0" borderId="17" xfId="29" applyNumberFormat="1" applyFont="1" applyFill="1" applyBorder="1" applyAlignment="1">
      <alignment horizontal="center"/>
    </xf>
    <xf numFmtId="164" fontId="48" fillId="0" borderId="0" xfId="29" applyNumberFormat="1" applyFont="1" applyFill="1" applyBorder="1" applyAlignment="1">
      <alignment horizontal="center"/>
    </xf>
    <xf numFmtId="164" fontId="48" fillId="0" borderId="18" xfId="29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left" vertical="center" shrinkToFit="1"/>
    </xf>
  </cellXfs>
  <cellStyles count="59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Comma" xfId="58" builtinId="3"/>
    <cellStyle name="Comma [0]" xfId="19" builtinId="6"/>
    <cellStyle name="Comma [0] 2" xfId="20" xr:uid="{00000000-0005-0000-0000-000013000000}"/>
    <cellStyle name="Comma [0] 3" xfId="21" xr:uid="{00000000-0005-0000-0000-000014000000}"/>
    <cellStyle name="Currency [0]_debit" xfId="22" xr:uid="{00000000-0005-0000-0000-000016000000}"/>
    <cellStyle name="Hyperlink 2" xfId="23" xr:uid="{00000000-0005-0000-0000-000017000000}"/>
    <cellStyle name="Hyperlink 3" xfId="24" xr:uid="{00000000-0005-0000-0000-000018000000}"/>
    <cellStyle name="Normal" xfId="0" builtinId="0"/>
    <cellStyle name="Normal 2 2" xfId="25" xr:uid="{00000000-0005-0000-0000-00001A000000}"/>
    <cellStyle name="Normal 25" xfId="26" xr:uid="{00000000-0005-0000-0000-00001B000000}"/>
    <cellStyle name="Normal 26" xfId="27" xr:uid="{00000000-0005-0000-0000-00001C000000}"/>
    <cellStyle name="Normal 27" xfId="28" xr:uid="{00000000-0005-0000-0000-00001D000000}"/>
    <cellStyle name="Normal_2006 03" xfId="29" xr:uid="{00000000-0005-0000-0000-00001F000000}"/>
    <cellStyle name="Normal_Sheet1" xfId="30" xr:uid="{00000000-0005-0000-0000-000020000000}"/>
    <cellStyle name="Normal_オートワールド（名古屋）請求書" xfId="31" xr:uid="{00000000-0005-0000-0000-000021000000}"/>
    <cellStyle name="アクセント 1" xfId="32" xr:uid="{00000000-0005-0000-0000-000022000000}"/>
    <cellStyle name="アクセント 2" xfId="33" xr:uid="{00000000-0005-0000-0000-000023000000}"/>
    <cellStyle name="アクセント 3" xfId="34" xr:uid="{00000000-0005-0000-0000-000024000000}"/>
    <cellStyle name="アクセント 4" xfId="35" xr:uid="{00000000-0005-0000-0000-000025000000}"/>
    <cellStyle name="アクセント 5" xfId="36" xr:uid="{00000000-0005-0000-0000-000026000000}"/>
    <cellStyle name="アクセント 6" xfId="37" xr:uid="{00000000-0005-0000-0000-000027000000}"/>
    <cellStyle name="タイトル" xfId="38" xr:uid="{00000000-0005-0000-0000-000028000000}"/>
    <cellStyle name="チェック セル" xfId="39" xr:uid="{00000000-0005-0000-0000-000029000000}"/>
    <cellStyle name="どちらでもない" xfId="40" xr:uid="{00000000-0005-0000-0000-00002A000000}"/>
    <cellStyle name="メモ" xfId="41" xr:uid="{00000000-0005-0000-0000-00002B000000}"/>
    <cellStyle name="リンク セル" xfId="42" xr:uid="{00000000-0005-0000-0000-00002C000000}"/>
    <cellStyle name="入力" xfId="53" xr:uid="{00000000-0005-0000-0000-00002D000000}"/>
    <cellStyle name="出力" xfId="51" xr:uid="{00000000-0005-0000-0000-00002E000000}"/>
    <cellStyle name="悪い" xfId="43" xr:uid="{00000000-0005-0000-0000-00002F000000}"/>
    <cellStyle name="標準 2" xfId="54" xr:uid="{00000000-0005-0000-0000-000030000000}"/>
    <cellStyle name="標準 2 2" xfId="55" xr:uid="{00000000-0005-0000-0000-000031000000}"/>
    <cellStyle name="標準_9月差分" xfId="56" xr:uid="{00000000-0005-0000-0000-000032000000}"/>
    <cellStyle name="良い" xfId="57" xr:uid="{00000000-0005-0000-0000-000033000000}"/>
    <cellStyle name="見出し 1" xfId="46" xr:uid="{00000000-0005-0000-0000-000034000000}"/>
    <cellStyle name="見出し 2" xfId="47" xr:uid="{00000000-0005-0000-0000-000035000000}"/>
    <cellStyle name="見出し 3" xfId="48" xr:uid="{00000000-0005-0000-0000-000036000000}"/>
    <cellStyle name="見出し 4" xfId="49" xr:uid="{00000000-0005-0000-0000-000037000000}"/>
    <cellStyle name="計算" xfId="44" xr:uid="{00000000-0005-0000-0000-000038000000}"/>
    <cellStyle name="説明文" xfId="52" xr:uid="{00000000-0005-0000-0000-000039000000}"/>
    <cellStyle name="警告文" xfId="45" xr:uid="{00000000-0005-0000-0000-00003A000000}"/>
    <cellStyle name="集計" xfId="50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BA57"/>
  <sheetViews>
    <sheetView showGridLines="0" tabSelected="1" zoomScaleNormal="100" workbookViewId="0">
      <selection activeCell="F9" sqref="F9:L10"/>
    </sheetView>
  </sheetViews>
  <sheetFormatPr defaultColWidth="2.7109375" defaultRowHeight="11.25"/>
  <cols>
    <col min="1" max="8" width="2.7109375" style="54" customWidth="1"/>
    <col min="9" max="9" width="5.28515625" style="54" customWidth="1"/>
    <col min="10" max="10" width="4.42578125" style="54" customWidth="1"/>
    <col min="11" max="26" width="2.7109375" style="54" customWidth="1"/>
    <col min="27" max="27" width="2.42578125" style="54" customWidth="1"/>
    <col min="28" max="33" width="2.7109375" style="54"/>
    <col min="34" max="34" width="4" style="54" bestFit="1" customWidth="1"/>
    <col min="35" max="16384" width="2.7109375" style="54"/>
  </cols>
  <sheetData>
    <row r="1" spans="1:53" ht="11.25" customHeight="1"/>
    <row r="2" spans="1:53">
      <c r="A2" s="226" t="s">
        <v>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</row>
    <row r="3" spans="1:53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</row>
    <row r="4" spans="1:53">
      <c r="V4" s="227" t="s">
        <v>10</v>
      </c>
      <c r="W4" s="227"/>
      <c r="X4" s="227"/>
      <c r="Y4" s="228" t="s">
        <v>129</v>
      </c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</row>
    <row r="6" spans="1:53">
      <c r="B6" s="232" t="s">
        <v>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 t="s">
        <v>11</v>
      </c>
      <c r="O6" s="232"/>
      <c r="P6" s="232"/>
    </row>
    <row r="7" spans="1:53" ht="12" thickBot="1"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53">
      <c r="AF8" s="239">
        <v>43616</v>
      </c>
      <c r="AG8" s="239"/>
      <c r="AH8" s="239"/>
      <c r="AI8" s="239"/>
      <c r="AJ8" s="239"/>
      <c r="AK8" s="239"/>
    </row>
    <row r="9" spans="1:53">
      <c r="B9" s="231" t="s">
        <v>12</v>
      </c>
      <c r="C9" s="231"/>
      <c r="D9" s="231"/>
      <c r="E9" s="231"/>
      <c r="F9" s="229">
        <f>W49+AB49</f>
        <v>268320</v>
      </c>
      <c r="G9" s="229"/>
      <c r="H9" s="229"/>
      <c r="I9" s="229"/>
      <c r="J9" s="229"/>
      <c r="K9" s="229"/>
      <c r="L9" s="229"/>
      <c r="M9" s="231" t="s">
        <v>13</v>
      </c>
      <c r="N9" s="231" t="s">
        <v>14</v>
      </c>
      <c r="O9" s="231"/>
      <c r="P9" s="231"/>
    </row>
    <row r="10" spans="1:53">
      <c r="B10" s="227"/>
      <c r="C10" s="227"/>
      <c r="D10" s="227"/>
      <c r="E10" s="227"/>
      <c r="F10" s="230"/>
      <c r="G10" s="230"/>
      <c r="H10" s="230"/>
      <c r="I10" s="230"/>
      <c r="J10" s="230"/>
      <c r="K10" s="230"/>
      <c r="L10" s="230"/>
      <c r="M10" s="227"/>
      <c r="N10" s="227"/>
      <c r="O10" s="227"/>
      <c r="P10" s="227"/>
    </row>
    <row r="12" spans="1:53">
      <c r="B12" s="163" t="s">
        <v>15</v>
      </c>
      <c r="C12" s="163"/>
      <c r="D12" s="163"/>
      <c r="E12" s="163"/>
      <c r="F12" s="227" t="s">
        <v>122</v>
      </c>
      <c r="G12" s="227"/>
      <c r="H12" s="227"/>
      <c r="I12" s="227"/>
      <c r="J12" s="227"/>
      <c r="K12" s="227"/>
      <c r="L12" s="227"/>
      <c r="M12" s="227"/>
      <c r="N12" s="227"/>
      <c r="O12" s="227"/>
      <c r="P12" s="227"/>
    </row>
    <row r="13" spans="1:53" ht="12" customHeight="1">
      <c r="U13" s="237" t="s">
        <v>0</v>
      </c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</row>
    <row r="14" spans="1:53" ht="12" customHeight="1">
      <c r="S14" s="55"/>
      <c r="T14" s="55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</row>
    <row r="15" spans="1:53">
      <c r="S15" s="238" t="s">
        <v>78</v>
      </c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BA15" s="56"/>
    </row>
    <row r="16" spans="1:53">
      <c r="AA16" s="238" t="s">
        <v>80</v>
      </c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</row>
    <row r="17" spans="1:53"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</row>
    <row r="19" spans="1:53">
      <c r="A19" s="234" t="s">
        <v>16</v>
      </c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6"/>
      <c r="O19" s="234" t="s">
        <v>17</v>
      </c>
      <c r="P19" s="235"/>
      <c r="Q19" s="235"/>
      <c r="R19" s="236"/>
      <c r="S19" s="235" t="s">
        <v>18</v>
      </c>
      <c r="T19" s="235"/>
      <c r="U19" s="235"/>
      <c r="V19" s="235"/>
      <c r="W19" s="234" t="s">
        <v>19</v>
      </c>
      <c r="X19" s="235"/>
      <c r="Y19" s="235"/>
      <c r="Z19" s="235"/>
      <c r="AA19" s="236"/>
      <c r="AB19" s="234" t="s">
        <v>20</v>
      </c>
      <c r="AC19" s="235"/>
      <c r="AD19" s="235"/>
      <c r="AE19" s="236"/>
      <c r="AF19" s="235" t="s">
        <v>21</v>
      </c>
      <c r="AG19" s="235"/>
      <c r="AH19" s="235"/>
      <c r="AI19" s="235"/>
      <c r="AJ19" s="235"/>
      <c r="AK19" s="236"/>
    </row>
    <row r="20" spans="1:53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60"/>
      <c r="P20" s="61"/>
      <c r="Q20" s="61"/>
      <c r="R20" s="62"/>
      <c r="S20" s="63"/>
      <c r="T20" s="63"/>
      <c r="U20" s="63"/>
      <c r="V20" s="63"/>
      <c r="W20" s="64"/>
      <c r="X20" s="63"/>
      <c r="Y20" s="63"/>
      <c r="Z20" s="63"/>
      <c r="AA20" s="65"/>
      <c r="AB20" s="66"/>
      <c r="AC20" s="67"/>
      <c r="AD20" s="67"/>
      <c r="AE20" s="68"/>
      <c r="AF20" s="61"/>
      <c r="AG20" s="61"/>
      <c r="AH20" s="61"/>
      <c r="AI20" s="61"/>
      <c r="AJ20" s="61"/>
      <c r="AK20" s="62"/>
    </row>
    <row r="21" spans="1:53">
      <c r="A21" s="242" t="s">
        <v>24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6"/>
      <c r="O21" s="203">
        <v>28</v>
      </c>
      <c r="P21" s="204"/>
      <c r="Q21" s="204"/>
      <c r="R21" s="205"/>
      <c r="S21" s="161">
        <v>4000</v>
      </c>
      <c r="T21" s="161"/>
      <c r="U21" s="161"/>
      <c r="V21" s="161"/>
      <c r="W21" s="160">
        <f>O21*S21</f>
        <v>112000</v>
      </c>
      <c r="X21" s="161"/>
      <c r="Y21" s="161"/>
      <c r="Z21" s="161"/>
      <c r="AA21" s="162"/>
      <c r="AB21" s="165" t="s">
        <v>23</v>
      </c>
      <c r="AC21" s="166"/>
      <c r="AD21" s="166"/>
      <c r="AE21" s="167"/>
      <c r="AF21" s="163"/>
      <c r="AG21" s="163"/>
      <c r="AH21" s="163"/>
      <c r="AI21" s="163"/>
      <c r="AJ21" s="163"/>
      <c r="AK21" s="164"/>
    </row>
    <row r="22" spans="1:53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2"/>
      <c r="P22" s="61"/>
      <c r="Q22" s="61"/>
      <c r="R22" s="62"/>
      <c r="S22" s="63"/>
      <c r="T22" s="63"/>
      <c r="U22" s="63"/>
      <c r="V22" s="63"/>
      <c r="W22" s="64"/>
      <c r="X22" s="63"/>
      <c r="Y22" s="63"/>
      <c r="Z22" s="63"/>
      <c r="AA22" s="65"/>
      <c r="AB22" s="73"/>
      <c r="AC22" s="74"/>
      <c r="AD22" s="74"/>
      <c r="AE22" s="75"/>
      <c r="AF22" s="61"/>
      <c r="AG22" s="61"/>
      <c r="AH22" s="61"/>
      <c r="AI22" s="61"/>
      <c r="AJ22" s="61"/>
      <c r="AK22" s="62"/>
      <c r="BA22" s="76"/>
    </row>
    <row r="23" spans="1:53">
      <c r="A23" s="187" t="s">
        <v>22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9"/>
      <c r="O23" s="190">
        <v>26</v>
      </c>
      <c r="P23" s="163"/>
      <c r="Q23" s="163"/>
      <c r="R23" s="164"/>
      <c r="S23" s="161">
        <v>4600</v>
      </c>
      <c r="T23" s="161"/>
      <c r="U23" s="161"/>
      <c r="V23" s="161"/>
      <c r="W23" s="160">
        <f>O23*S23</f>
        <v>119600</v>
      </c>
      <c r="X23" s="161"/>
      <c r="Y23" s="161"/>
      <c r="Z23" s="161"/>
      <c r="AA23" s="162"/>
      <c r="AB23" s="165" t="s">
        <v>23</v>
      </c>
      <c r="AC23" s="166"/>
      <c r="AD23" s="166"/>
      <c r="AE23" s="167"/>
      <c r="AF23" s="163"/>
      <c r="AG23" s="163"/>
      <c r="AH23" s="163"/>
      <c r="AI23" s="163"/>
      <c r="AJ23" s="163"/>
      <c r="AK23" s="164"/>
      <c r="AU23" s="76"/>
    </row>
    <row r="24" spans="1:53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/>
      <c r="O24" s="206"/>
      <c r="P24" s="201"/>
      <c r="Q24" s="201"/>
      <c r="R24" s="202"/>
      <c r="S24" s="159">
        <v>1500</v>
      </c>
      <c r="T24" s="159"/>
      <c r="U24" s="159"/>
      <c r="V24" s="159"/>
      <c r="W24" s="240">
        <f>O24*S24</f>
        <v>0</v>
      </c>
      <c r="X24" s="159"/>
      <c r="Y24" s="159"/>
      <c r="Z24" s="159"/>
      <c r="AA24" s="241"/>
      <c r="AB24" s="217" t="s">
        <v>23</v>
      </c>
      <c r="AC24" s="218"/>
      <c r="AD24" s="218"/>
      <c r="AE24" s="219"/>
      <c r="AF24" s="61"/>
      <c r="AG24" s="61"/>
      <c r="AH24" s="61"/>
      <c r="AI24" s="61"/>
      <c r="AJ24" s="61"/>
      <c r="AK24" s="62"/>
    </row>
    <row r="25" spans="1:53">
      <c r="A25" s="187" t="s">
        <v>45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9"/>
      <c r="O25" s="190">
        <v>28</v>
      </c>
      <c r="P25" s="163"/>
      <c r="Q25" s="163"/>
      <c r="R25" s="164"/>
      <c r="S25" s="160">
        <v>1000</v>
      </c>
      <c r="T25" s="161"/>
      <c r="U25" s="161"/>
      <c r="V25" s="162"/>
      <c r="W25" s="160">
        <f>O25*S25</f>
        <v>28000</v>
      </c>
      <c r="X25" s="161"/>
      <c r="Y25" s="161"/>
      <c r="Z25" s="161"/>
      <c r="AA25" s="162"/>
      <c r="AB25" s="220">
        <f>W25*0.08</f>
        <v>2240</v>
      </c>
      <c r="AC25" s="221"/>
      <c r="AD25" s="221"/>
      <c r="AE25" s="222"/>
      <c r="AF25" s="163"/>
      <c r="AG25" s="163"/>
      <c r="AH25" s="163"/>
      <c r="AI25" s="163"/>
      <c r="AJ25" s="163"/>
      <c r="AK25" s="164"/>
    </row>
    <row r="26" spans="1:53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/>
      <c r="O26" s="72"/>
      <c r="P26" s="61"/>
      <c r="Q26" s="61"/>
      <c r="R26" s="62"/>
      <c r="S26" s="63"/>
      <c r="T26" s="63"/>
      <c r="U26" s="63"/>
      <c r="V26" s="63"/>
      <c r="W26" s="64"/>
      <c r="X26" s="63"/>
      <c r="Y26" s="63"/>
      <c r="Z26" s="63"/>
      <c r="AA26" s="65"/>
      <c r="AB26" s="73"/>
      <c r="AC26" s="74"/>
      <c r="AD26" s="74"/>
      <c r="AE26" s="75"/>
      <c r="AF26" s="61"/>
      <c r="AG26" s="61"/>
      <c r="AH26" s="61"/>
      <c r="AI26" s="61"/>
      <c r="AJ26" s="61"/>
      <c r="AK26" s="62"/>
    </row>
    <row r="27" spans="1:53">
      <c r="A27" s="187" t="s">
        <v>47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9"/>
      <c r="O27" s="190">
        <v>2</v>
      </c>
      <c r="P27" s="163"/>
      <c r="Q27" s="163"/>
      <c r="R27" s="164"/>
      <c r="S27" s="161">
        <v>3000</v>
      </c>
      <c r="T27" s="161"/>
      <c r="U27" s="161"/>
      <c r="V27" s="161"/>
      <c r="W27" s="160">
        <f>O27*S27</f>
        <v>6000</v>
      </c>
      <c r="X27" s="161"/>
      <c r="Y27" s="161"/>
      <c r="Z27" s="161"/>
      <c r="AA27" s="162"/>
      <c r="AB27" s="220">
        <f>W27*0.08</f>
        <v>480</v>
      </c>
      <c r="AC27" s="221"/>
      <c r="AD27" s="221"/>
      <c r="AE27" s="222"/>
      <c r="AF27" s="163"/>
      <c r="AG27" s="163"/>
      <c r="AH27" s="163"/>
      <c r="AI27" s="163"/>
      <c r="AJ27" s="163"/>
      <c r="AK27" s="164"/>
    </row>
    <row r="28" spans="1:53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2"/>
      <c r="P28" s="61"/>
      <c r="Q28" s="61"/>
      <c r="R28" s="62"/>
      <c r="S28" s="63"/>
      <c r="T28" s="63"/>
      <c r="U28" s="63"/>
      <c r="V28" s="63"/>
      <c r="W28" s="64"/>
      <c r="X28" s="63"/>
      <c r="Y28" s="63"/>
      <c r="Z28" s="63"/>
      <c r="AA28" s="65"/>
      <c r="AB28" s="73"/>
      <c r="AC28" s="74"/>
      <c r="AD28" s="74"/>
      <c r="AE28" s="75"/>
      <c r="AF28" s="61"/>
      <c r="AG28" s="61"/>
      <c r="AH28" s="61"/>
      <c r="AI28" s="61"/>
      <c r="AJ28" s="61"/>
      <c r="AK28" s="62"/>
    </row>
    <row r="29" spans="1:53">
      <c r="A29" s="187" t="s">
        <v>43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9"/>
      <c r="O29" s="190">
        <v>0</v>
      </c>
      <c r="P29" s="163"/>
      <c r="Q29" s="163"/>
      <c r="R29" s="164"/>
      <c r="S29" s="161">
        <v>3000</v>
      </c>
      <c r="T29" s="161"/>
      <c r="U29" s="161"/>
      <c r="V29" s="161"/>
      <c r="W29" s="160">
        <f>O29*S29</f>
        <v>0</v>
      </c>
      <c r="X29" s="161"/>
      <c r="Y29" s="161"/>
      <c r="Z29" s="161"/>
      <c r="AA29" s="162"/>
      <c r="AB29" s="220">
        <f>W29*0.08</f>
        <v>0</v>
      </c>
      <c r="AC29" s="221"/>
      <c r="AD29" s="221"/>
      <c r="AE29" s="222"/>
      <c r="AF29" s="163"/>
      <c r="AG29" s="163"/>
      <c r="AH29" s="163"/>
      <c r="AI29" s="163"/>
      <c r="AJ29" s="163"/>
      <c r="AK29" s="164"/>
    </row>
    <row r="30" spans="1:53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/>
      <c r="O30" s="72"/>
      <c r="P30" s="61"/>
      <c r="Q30" s="61"/>
      <c r="R30" s="62"/>
      <c r="S30" s="63"/>
      <c r="T30" s="63"/>
      <c r="U30" s="63"/>
      <c r="V30" s="63"/>
      <c r="W30" s="64"/>
      <c r="X30" s="63"/>
      <c r="Y30" s="63"/>
      <c r="Z30" s="63"/>
      <c r="AA30" s="65"/>
      <c r="AB30" s="73"/>
      <c r="AC30" s="74"/>
      <c r="AD30" s="74"/>
      <c r="AE30" s="75"/>
      <c r="AF30" s="61"/>
      <c r="AG30" s="61"/>
      <c r="AH30" s="61"/>
      <c r="AI30" s="61"/>
      <c r="AJ30" s="61"/>
      <c r="AK30" s="62"/>
    </row>
    <row r="31" spans="1:53">
      <c r="A31" s="213" t="s">
        <v>38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9"/>
      <c r="O31" s="190">
        <v>0</v>
      </c>
      <c r="P31" s="163"/>
      <c r="Q31" s="163"/>
      <c r="R31" s="164"/>
      <c r="S31" s="161">
        <v>390</v>
      </c>
      <c r="T31" s="161"/>
      <c r="U31" s="161"/>
      <c r="V31" s="162"/>
      <c r="W31" s="240">
        <f>O31*S31</f>
        <v>0</v>
      </c>
      <c r="X31" s="159"/>
      <c r="Y31" s="159"/>
      <c r="Z31" s="159"/>
      <c r="AA31" s="241"/>
      <c r="AB31" s="220">
        <f>W31*0.08</f>
        <v>0</v>
      </c>
      <c r="AC31" s="221"/>
      <c r="AD31" s="221"/>
      <c r="AE31" s="222"/>
      <c r="AF31" s="163"/>
      <c r="AG31" s="163"/>
      <c r="AH31" s="163"/>
      <c r="AI31" s="163"/>
      <c r="AJ31" s="163"/>
      <c r="AK31" s="164"/>
    </row>
    <row r="32" spans="1:53">
      <c r="A32" s="77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80"/>
      <c r="P32" s="81"/>
      <c r="Q32" s="81"/>
      <c r="R32" s="82"/>
      <c r="S32" s="76"/>
      <c r="T32" s="76"/>
      <c r="U32" s="76"/>
      <c r="V32" s="76"/>
      <c r="W32" s="80"/>
      <c r="X32" s="81"/>
      <c r="Y32" s="81"/>
      <c r="Z32" s="81"/>
      <c r="AA32" s="81"/>
      <c r="AB32" s="80"/>
      <c r="AC32" s="81"/>
      <c r="AD32" s="81"/>
      <c r="AE32" s="82"/>
      <c r="AF32" s="76"/>
      <c r="AG32" s="76"/>
      <c r="AH32" s="76"/>
      <c r="AI32" s="76"/>
      <c r="AJ32" s="76"/>
      <c r="AK32" s="83"/>
    </row>
    <row r="33" spans="1:37">
      <c r="A33" s="77"/>
      <c r="B33" s="78" t="s">
        <v>42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210">
        <v>0</v>
      </c>
      <c r="P33" s="211"/>
      <c r="Q33" s="211"/>
      <c r="R33" s="212"/>
      <c r="S33" s="244" t="s">
        <v>49</v>
      </c>
      <c r="T33" s="245"/>
      <c r="U33" s="245"/>
      <c r="V33" s="246"/>
      <c r="W33" s="240">
        <f>45000*O33</f>
        <v>0</v>
      </c>
      <c r="X33" s="159"/>
      <c r="Y33" s="159"/>
      <c r="Z33" s="159"/>
      <c r="AA33" s="241"/>
      <c r="AB33" s="217" t="s">
        <v>23</v>
      </c>
      <c r="AC33" s="218"/>
      <c r="AD33" s="218"/>
      <c r="AE33" s="219"/>
      <c r="AF33" s="76"/>
      <c r="AG33" s="76"/>
      <c r="AH33" s="76"/>
      <c r="AI33" s="76"/>
      <c r="AJ33" s="76"/>
      <c r="AK33" s="83"/>
    </row>
    <row r="34" spans="1:37">
      <c r="A34" s="77"/>
      <c r="B34" s="78" t="s">
        <v>7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207">
        <v>0</v>
      </c>
      <c r="P34" s="208"/>
      <c r="Q34" s="208"/>
      <c r="R34" s="209"/>
      <c r="S34" s="243">
        <v>50000</v>
      </c>
      <c r="T34" s="243"/>
      <c r="U34" s="243"/>
      <c r="V34" s="243"/>
      <c r="W34" s="240">
        <v>0</v>
      </c>
      <c r="X34" s="159"/>
      <c r="Y34" s="159"/>
      <c r="Z34" s="159"/>
      <c r="AA34" s="241"/>
      <c r="AB34" s="217" t="s">
        <v>23</v>
      </c>
      <c r="AC34" s="218"/>
      <c r="AD34" s="218"/>
      <c r="AE34" s="219"/>
      <c r="AF34" s="76"/>
      <c r="AG34" s="76"/>
      <c r="AH34" s="76"/>
      <c r="AI34" s="76"/>
      <c r="AJ34" s="76"/>
      <c r="AK34" s="83"/>
    </row>
    <row r="35" spans="1:37">
      <c r="A35" s="77"/>
      <c r="B35" s="78" t="s">
        <v>56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9"/>
      <c r="O35" s="207">
        <v>0</v>
      </c>
      <c r="P35" s="208"/>
      <c r="Q35" s="208"/>
      <c r="R35" s="209"/>
      <c r="S35" s="243">
        <v>18000</v>
      </c>
      <c r="T35" s="243"/>
      <c r="U35" s="243"/>
      <c r="V35" s="243"/>
      <c r="W35" s="240">
        <v>0</v>
      </c>
      <c r="X35" s="159"/>
      <c r="Y35" s="159"/>
      <c r="Z35" s="159"/>
      <c r="AA35" s="241"/>
      <c r="AB35" s="217" t="s">
        <v>23</v>
      </c>
      <c r="AC35" s="218"/>
      <c r="AD35" s="218"/>
      <c r="AE35" s="219"/>
      <c r="AF35" s="76"/>
      <c r="AG35" s="76"/>
      <c r="AH35" s="76"/>
      <c r="AI35" s="76"/>
      <c r="AJ35" s="76"/>
      <c r="AK35" s="83"/>
    </row>
    <row r="36" spans="1:37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6"/>
      <c r="O36" s="87"/>
      <c r="P36" s="88"/>
      <c r="Q36" s="88"/>
      <c r="R36" s="89"/>
      <c r="S36" s="90"/>
      <c r="T36" s="90"/>
      <c r="U36" s="90"/>
      <c r="V36" s="90"/>
      <c r="W36" s="91"/>
      <c r="X36" s="90"/>
      <c r="Y36" s="90"/>
      <c r="Z36" s="90"/>
      <c r="AA36" s="90"/>
      <c r="AB36" s="92"/>
      <c r="AC36" s="93"/>
      <c r="AD36" s="93"/>
      <c r="AE36" s="94"/>
      <c r="AF36" s="88"/>
      <c r="AG36" s="88"/>
      <c r="AH36" s="88"/>
      <c r="AI36" s="88"/>
      <c r="AJ36" s="88"/>
      <c r="AK36" s="89"/>
    </row>
    <row r="37" spans="1:37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207"/>
      <c r="P37" s="208"/>
      <c r="Q37" s="208"/>
      <c r="R37" s="209"/>
      <c r="S37" s="197"/>
      <c r="T37" s="198"/>
      <c r="U37" s="198"/>
      <c r="V37" s="199"/>
      <c r="W37" s="197"/>
      <c r="X37" s="198"/>
      <c r="Y37" s="198"/>
      <c r="Z37" s="198"/>
      <c r="AA37" s="199"/>
      <c r="AB37" s="217"/>
      <c r="AC37" s="218"/>
      <c r="AD37" s="218"/>
      <c r="AE37" s="219"/>
      <c r="AF37" s="223"/>
      <c r="AG37" s="224"/>
      <c r="AH37" s="224"/>
      <c r="AI37" s="224"/>
      <c r="AJ37" s="224"/>
      <c r="AK37" s="225"/>
    </row>
    <row r="38" spans="1:37">
      <c r="A38" s="187" t="s">
        <v>48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9"/>
      <c r="O38" s="190">
        <v>0</v>
      </c>
      <c r="P38" s="163"/>
      <c r="Q38" s="163"/>
      <c r="R38" s="164"/>
      <c r="S38" s="160">
        <v>1000</v>
      </c>
      <c r="T38" s="161"/>
      <c r="U38" s="161"/>
      <c r="V38" s="162"/>
      <c r="W38" s="160">
        <f>O38*S38</f>
        <v>0</v>
      </c>
      <c r="X38" s="161"/>
      <c r="Y38" s="161"/>
      <c r="Z38" s="161"/>
      <c r="AA38" s="162"/>
      <c r="AB38" s="217">
        <f>W38*0.08</f>
        <v>0</v>
      </c>
      <c r="AC38" s="218"/>
      <c r="AD38" s="218"/>
      <c r="AE38" s="219"/>
      <c r="AF38" s="214"/>
      <c r="AG38" s="215"/>
      <c r="AH38" s="215"/>
      <c r="AI38" s="215"/>
      <c r="AJ38" s="215"/>
      <c r="AK38" s="216"/>
    </row>
    <row r="39" spans="1:37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  <c r="O39" s="72"/>
      <c r="P39" s="61"/>
      <c r="Q39" s="61"/>
      <c r="R39" s="62"/>
      <c r="S39" s="63"/>
      <c r="T39" s="63"/>
      <c r="U39" s="63"/>
      <c r="V39" s="63"/>
      <c r="W39" s="64"/>
      <c r="X39" s="63"/>
      <c r="Y39" s="63"/>
      <c r="Z39" s="63"/>
      <c r="AA39" s="65"/>
      <c r="AB39" s="73"/>
      <c r="AC39" s="74"/>
      <c r="AD39" s="74"/>
      <c r="AE39" s="75"/>
      <c r="AF39" s="61"/>
      <c r="AG39" s="61"/>
      <c r="AH39" s="61"/>
      <c r="AI39" s="61"/>
      <c r="AJ39" s="61"/>
      <c r="AK39" s="62"/>
    </row>
    <row r="40" spans="1:37">
      <c r="A40" s="187" t="s">
        <v>44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9"/>
      <c r="O40" s="190">
        <v>0</v>
      </c>
      <c r="P40" s="163"/>
      <c r="Q40" s="163"/>
      <c r="R40" s="164"/>
      <c r="S40" s="161">
        <v>3000</v>
      </c>
      <c r="T40" s="161"/>
      <c r="U40" s="161"/>
      <c r="V40" s="161"/>
      <c r="W40" s="160">
        <f>O40*S40</f>
        <v>0</v>
      </c>
      <c r="X40" s="161"/>
      <c r="Y40" s="161"/>
      <c r="Z40" s="161"/>
      <c r="AA40" s="162"/>
      <c r="AB40" s="165">
        <f>W40*0.08</f>
        <v>0</v>
      </c>
      <c r="AC40" s="166"/>
      <c r="AD40" s="166"/>
      <c r="AE40" s="167"/>
      <c r="AF40" s="163"/>
      <c r="AG40" s="163"/>
      <c r="AH40" s="163"/>
      <c r="AI40" s="163"/>
      <c r="AJ40" s="163"/>
      <c r="AK40" s="164"/>
    </row>
    <row r="41" spans="1:37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  <c r="O41" s="200"/>
      <c r="P41" s="201"/>
      <c r="Q41" s="201"/>
      <c r="R41" s="202"/>
      <c r="S41" s="197"/>
      <c r="T41" s="198"/>
      <c r="U41" s="198"/>
      <c r="V41" s="199"/>
      <c r="W41" s="197"/>
      <c r="X41" s="198"/>
      <c r="Y41" s="198"/>
      <c r="Z41" s="198"/>
      <c r="AA41" s="199"/>
      <c r="AB41" s="176"/>
      <c r="AC41" s="177"/>
      <c r="AD41" s="177"/>
      <c r="AE41" s="178"/>
      <c r="AF41" s="171"/>
      <c r="AG41" s="172"/>
      <c r="AH41" s="172"/>
      <c r="AI41" s="172"/>
      <c r="AJ41" s="172"/>
      <c r="AK41" s="173"/>
    </row>
    <row r="42" spans="1:37">
      <c r="A42" s="187" t="s">
        <v>55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9"/>
      <c r="O42" s="190">
        <v>0</v>
      </c>
      <c r="P42" s="163"/>
      <c r="Q42" s="163"/>
      <c r="R42" s="164"/>
      <c r="S42" s="159">
        <v>3000</v>
      </c>
      <c r="T42" s="159"/>
      <c r="U42" s="159"/>
      <c r="V42" s="159"/>
      <c r="W42" s="160">
        <f>O42*S42</f>
        <v>0</v>
      </c>
      <c r="X42" s="161"/>
      <c r="Y42" s="161"/>
      <c r="Z42" s="161"/>
      <c r="AA42" s="162"/>
      <c r="AB42" s="165">
        <f>W42*0.08</f>
        <v>0</v>
      </c>
      <c r="AC42" s="166"/>
      <c r="AD42" s="166"/>
      <c r="AE42" s="167"/>
      <c r="AF42" s="168"/>
      <c r="AG42" s="169"/>
      <c r="AH42" s="169"/>
      <c r="AI42" s="169"/>
      <c r="AJ42" s="169"/>
      <c r="AK42" s="170"/>
    </row>
    <row r="43" spans="1:37" ht="12" customHeight="1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  <c r="O43" s="200">
        <v>0</v>
      </c>
      <c r="P43" s="201"/>
      <c r="Q43" s="201"/>
      <c r="R43" s="202"/>
      <c r="S43" s="197">
        <v>10000</v>
      </c>
      <c r="T43" s="198"/>
      <c r="U43" s="198"/>
      <c r="V43" s="199"/>
      <c r="W43" s="174">
        <f>O43*S43</f>
        <v>0</v>
      </c>
      <c r="X43" s="174"/>
      <c r="Y43" s="174"/>
      <c r="Z43" s="174"/>
      <c r="AA43" s="175"/>
      <c r="AB43" s="176">
        <f>W43*0.08</f>
        <v>0</v>
      </c>
      <c r="AC43" s="177"/>
      <c r="AD43" s="177"/>
      <c r="AE43" s="178"/>
      <c r="AF43" s="95"/>
      <c r="AG43" s="96"/>
      <c r="AH43" s="96"/>
      <c r="AI43" s="96"/>
      <c r="AJ43" s="96"/>
      <c r="AK43" s="97"/>
    </row>
    <row r="44" spans="1:37" ht="12" customHeight="1">
      <c r="A44" s="194" t="s">
        <v>76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6"/>
      <c r="O44" s="190">
        <v>0</v>
      </c>
      <c r="P44" s="163"/>
      <c r="Q44" s="163"/>
      <c r="R44" s="163"/>
      <c r="S44" s="160">
        <v>10000</v>
      </c>
      <c r="T44" s="161"/>
      <c r="U44" s="161"/>
      <c r="V44" s="162"/>
      <c r="W44" s="161">
        <f>O44*S44</f>
        <v>0</v>
      </c>
      <c r="X44" s="161"/>
      <c r="Y44" s="161"/>
      <c r="Z44" s="161"/>
      <c r="AA44" s="162"/>
      <c r="AB44" s="165" t="s">
        <v>23</v>
      </c>
      <c r="AC44" s="166"/>
      <c r="AD44" s="166"/>
      <c r="AE44" s="167"/>
      <c r="AF44" s="98"/>
      <c r="AG44" s="98"/>
      <c r="AH44" s="98"/>
      <c r="AI44" s="98"/>
      <c r="AJ44" s="98"/>
      <c r="AK44" s="99"/>
    </row>
    <row r="45" spans="1:37">
      <c r="A45" s="191" t="s">
        <v>25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3"/>
      <c r="O45" s="100"/>
      <c r="P45" s="96"/>
      <c r="Q45" s="96"/>
      <c r="R45" s="97"/>
      <c r="S45" s="101"/>
      <c r="T45" s="101"/>
      <c r="U45" s="101"/>
      <c r="V45" s="101"/>
      <c r="W45" s="102"/>
      <c r="X45" s="101"/>
      <c r="Y45" s="101"/>
      <c r="Z45" s="101"/>
      <c r="AA45" s="103"/>
      <c r="AB45" s="104"/>
      <c r="AC45" s="105"/>
      <c r="AD45" s="105"/>
      <c r="AE45" s="106"/>
      <c r="AF45" s="96"/>
      <c r="AG45" s="96"/>
      <c r="AH45" s="96"/>
      <c r="AI45" s="96"/>
      <c r="AJ45" s="96"/>
      <c r="AK45" s="97"/>
    </row>
    <row r="46" spans="1:37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9"/>
      <c r="O46" s="100"/>
      <c r="P46" s="96"/>
      <c r="Q46" s="96"/>
      <c r="R46" s="97"/>
      <c r="S46" s="101"/>
      <c r="T46" s="101"/>
      <c r="U46" s="101"/>
      <c r="V46" s="101"/>
      <c r="W46" s="102"/>
      <c r="X46" s="101"/>
      <c r="Y46" s="101"/>
      <c r="Z46" s="101"/>
      <c r="AA46" s="103"/>
      <c r="AB46" s="104"/>
      <c r="AC46" s="105"/>
      <c r="AD46" s="105"/>
      <c r="AE46" s="106"/>
      <c r="AF46" s="96"/>
      <c r="AG46" s="96"/>
      <c r="AH46" s="96"/>
      <c r="AI46" s="96"/>
      <c r="AJ46" s="96"/>
      <c r="AK46" s="97"/>
    </row>
    <row r="47" spans="1:37">
      <c r="A47" s="179" t="s">
        <v>26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1"/>
      <c r="O47" s="100"/>
      <c r="P47" s="96"/>
      <c r="Q47" s="96"/>
      <c r="R47" s="97"/>
      <c r="S47" s="101"/>
      <c r="T47" s="101"/>
      <c r="U47" s="101"/>
      <c r="V47" s="101"/>
      <c r="W47" s="102"/>
      <c r="X47" s="101"/>
      <c r="Y47" s="101"/>
      <c r="Z47" s="101"/>
      <c r="AA47" s="103"/>
      <c r="AB47" s="104"/>
      <c r="AC47" s="105"/>
      <c r="AD47" s="105"/>
      <c r="AE47" s="106"/>
      <c r="AF47" s="96"/>
      <c r="AG47" s="96"/>
      <c r="AH47" s="96"/>
      <c r="AI47" s="96"/>
      <c r="AJ47" s="96"/>
      <c r="AK47" s="97"/>
    </row>
    <row r="48" spans="1:37" ht="12" thickBot="1">
      <c r="A48" s="110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10"/>
      <c r="P48" s="111"/>
      <c r="Q48" s="111"/>
      <c r="R48" s="112"/>
      <c r="S48" s="113"/>
      <c r="T48" s="113"/>
      <c r="U48" s="113"/>
      <c r="V48" s="113"/>
      <c r="W48" s="114"/>
      <c r="X48" s="113"/>
      <c r="Y48" s="113"/>
      <c r="Z48" s="113"/>
      <c r="AA48" s="115"/>
      <c r="AB48" s="116"/>
      <c r="AC48" s="117"/>
      <c r="AD48" s="117"/>
      <c r="AE48" s="118"/>
      <c r="AF48" s="111"/>
      <c r="AG48" s="111"/>
      <c r="AH48" s="111"/>
      <c r="AI48" s="111"/>
      <c r="AJ48" s="111"/>
      <c r="AK48" s="112"/>
    </row>
    <row r="49" spans="1:37" ht="12" thickTop="1">
      <c r="A49" s="182" t="s">
        <v>27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4">
        <f>SUM(W20:AA48)</f>
        <v>265600</v>
      </c>
      <c r="X49" s="185"/>
      <c r="Y49" s="185"/>
      <c r="Z49" s="185"/>
      <c r="AA49" s="186"/>
      <c r="AB49" s="156">
        <f>SUM(AB21:AE48)</f>
        <v>2720</v>
      </c>
      <c r="AC49" s="157"/>
      <c r="AD49" s="157"/>
      <c r="AE49" s="158"/>
      <c r="AF49" s="88"/>
      <c r="AG49" s="88"/>
      <c r="AH49" s="88"/>
      <c r="AI49" s="88"/>
      <c r="AJ49" s="88"/>
      <c r="AK49" s="89"/>
    </row>
    <row r="50" spans="1:37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119"/>
      <c r="X50" s="119"/>
      <c r="Y50" s="119"/>
      <c r="Z50" s="119"/>
      <c r="AA50" s="119"/>
      <c r="AB50" s="120"/>
      <c r="AC50" s="120"/>
      <c r="AD50" s="120"/>
      <c r="AE50" s="120"/>
      <c r="AF50" s="76"/>
      <c r="AG50" s="76"/>
      <c r="AH50" s="76"/>
      <c r="AI50" s="76"/>
      <c r="AJ50" s="76"/>
      <c r="AK50" s="76"/>
    </row>
    <row r="51" spans="1:37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119"/>
      <c r="X51" s="119"/>
      <c r="Y51" s="119"/>
      <c r="Z51" s="119"/>
      <c r="AA51" s="119"/>
      <c r="AB51" s="120"/>
      <c r="AC51" s="120"/>
      <c r="AD51" s="120"/>
      <c r="AE51" s="120"/>
      <c r="AF51" s="76"/>
      <c r="AG51" s="76"/>
      <c r="AH51" s="76"/>
      <c r="AI51" s="76"/>
      <c r="AJ51" s="76"/>
      <c r="AK51" s="76"/>
    </row>
    <row r="52" spans="1:37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119"/>
      <c r="X52" s="119"/>
      <c r="Y52" s="119"/>
      <c r="Z52" s="119"/>
      <c r="AA52" s="119"/>
      <c r="AB52" s="120"/>
      <c r="AC52" s="120"/>
      <c r="AD52" s="120"/>
      <c r="AE52" s="120"/>
      <c r="AF52" s="76"/>
      <c r="AG52" s="76"/>
      <c r="AH52" s="76"/>
      <c r="AI52" s="76"/>
      <c r="AJ52" s="76"/>
      <c r="AK52" s="76"/>
    </row>
    <row r="53" spans="1:37">
      <c r="B53" s="54" t="s">
        <v>28</v>
      </c>
    </row>
    <row r="54" spans="1:37" ht="17.25" customHeight="1">
      <c r="B54" s="54" t="s">
        <v>29</v>
      </c>
      <c r="G54" s="54" t="s">
        <v>73</v>
      </c>
      <c r="L54" s="54" t="s">
        <v>51</v>
      </c>
      <c r="AB54" s="121" t="s">
        <v>79</v>
      </c>
      <c r="AH54" s="54">
        <v>4</v>
      </c>
      <c r="AI54" s="54" t="s">
        <v>57</v>
      </c>
    </row>
    <row r="55" spans="1:37" ht="17.25" customHeight="1">
      <c r="B55" s="54" t="s">
        <v>30</v>
      </c>
      <c r="G55" s="122" t="s">
        <v>52</v>
      </c>
      <c r="I55" s="122"/>
      <c r="AB55" s="123" t="s">
        <v>54</v>
      </c>
    </row>
    <row r="56" spans="1:37" ht="17.25" customHeight="1">
      <c r="B56" s="54" t="s">
        <v>31</v>
      </c>
      <c r="G56" s="54" t="s">
        <v>1</v>
      </c>
    </row>
    <row r="57" spans="1:37" ht="17.25" customHeight="1"/>
  </sheetData>
  <mergeCells count="116">
    <mergeCell ref="S31:V31"/>
    <mergeCell ref="W25:AA25"/>
    <mergeCell ref="W27:AA27"/>
    <mergeCell ref="AB38:AE38"/>
    <mergeCell ref="W34:AA34"/>
    <mergeCell ref="W33:AA33"/>
    <mergeCell ref="W38:AA38"/>
    <mergeCell ref="S35:V35"/>
    <mergeCell ref="W35:AA35"/>
    <mergeCell ref="W37:AA37"/>
    <mergeCell ref="S34:V34"/>
    <mergeCell ref="S38:V38"/>
    <mergeCell ref="S33:V33"/>
    <mergeCell ref="S37:V37"/>
    <mergeCell ref="S21:V21"/>
    <mergeCell ref="N6:P7"/>
    <mergeCell ref="AF8:AK8"/>
    <mergeCell ref="B9:E10"/>
    <mergeCell ref="B12:E12"/>
    <mergeCell ref="S24:V24"/>
    <mergeCell ref="W24:AA24"/>
    <mergeCell ref="AB24:AE24"/>
    <mergeCell ref="S23:V23"/>
    <mergeCell ref="AB21:AE21"/>
    <mergeCell ref="AB23:AE23"/>
    <mergeCell ref="A21:N21"/>
    <mergeCell ref="W23:AA23"/>
    <mergeCell ref="AB25:AE25"/>
    <mergeCell ref="AF25:AK25"/>
    <mergeCell ref="W21:AA21"/>
    <mergeCell ref="AF21:AK21"/>
    <mergeCell ref="S25:V25"/>
    <mergeCell ref="S27:V27"/>
    <mergeCell ref="W31:AA31"/>
    <mergeCell ref="W29:AA29"/>
    <mergeCell ref="AF23:AK23"/>
    <mergeCell ref="S29:V29"/>
    <mergeCell ref="A2:AK3"/>
    <mergeCell ref="V4:X4"/>
    <mergeCell ref="Y4:AK4"/>
    <mergeCell ref="F9:L10"/>
    <mergeCell ref="M9:M10"/>
    <mergeCell ref="N9:P10"/>
    <mergeCell ref="B6:M7"/>
    <mergeCell ref="W19:AA19"/>
    <mergeCell ref="N12:P12"/>
    <mergeCell ref="F12:M12"/>
    <mergeCell ref="O19:R19"/>
    <mergeCell ref="U13:AK14"/>
    <mergeCell ref="AF19:AK19"/>
    <mergeCell ref="AB19:AE19"/>
    <mergeCell ref="A19:N19"/>
    <mergeCell ref="S15:AK15"/>
    <mergeCell ref="S19:V19"/>
    <mergeCell ref="AA16:AK16"/>
    <mergeCell ref="AF38:AK38"/>
    <mergeCell ref="AB34:AE34"/>
    <mergeCell ref="AB33:AE33"/>
    <mergeCell ref="AB31:AE31"/>
    <mergeCell ref="AB35:AE35"/>
    <mergeCell ref="AF37:AK37"/>
    <mergeCell ref="AB37:AE37"/>
    <mergeCell ref="AF31:AK31"/>
    <mergeCell ref="AB27:AE27"/>
    <mergeCell ref="AF29:AK29"/>
    <mergeCell ref="AB29:AE29"/>
    <mergeCell ref="AF27:AK27"/>
    <mergeCell ref="A29:N29"/>
    <mergeCell ref="O21:R21"/>
    <mergeCell ref="A25:N25"/>
    <mergeCell ref="O25:R25"/>
    <mergeCell ref="O27:R27"/>
    <mergeCell ref="O29:R29"/>
    <mergeCell ref="A23:N23"/>
    <mergeCell ref="O23:R23"/>
    <mergeCell ref="O41:R41"/>
    <mergeCell ref="A27:N27"/>
    <mergeCell ref="O24:R24"/>
    <mergeCell ref="O35:R35"/>
    <mergeCell ref="O34:R34"/>
    <mergeCell ref="O31:R31"/>
    <mergeCell ref="A38:N38"/>
    <mergeCell ref="O38:R38"/>
    <mergeCell ref="O33:R33"/>
    <mergeCell ref="A31:N31"/>
    <mergeCell ref="O37:R37"/>
    <mergeCell ref="A47:N47"/>
    <mergeCell ref="A49:V49"/>
    <mergeCell ref="W49:AA49"/>
    <mergeCell ref="A40:N40"/>
    <mergeCell ref="O40:R40"/>
    <mergeCell ref="A45:N45"/>
    <mergeCell ref="A42:N42"/>
    <mergeCell ref="O42:R42"/>
    <mergeCell ref="A44:N44"/>
    <mergeCell ref="S43:V43"/>
    <mergeCell ref="O43:R43"/>
    <mergeCell ref="O44:R44"/>
    <mergeCell ref="S41:V41"/>
    <mergeCell ref="W41:AA41"/>
    <mergeCell ref="S40:V40"/>
    <mergeCell ref="AB49:AE49"/>
    <mergeCell ref="S42:V42"/>
    <mergeCell ref="W42:AA42"/>
    <mergeCell ref="AF40:AK40"/>
    <mergeCell ref="AB40:AE40"/>
    <mergeCell ref="AB42:AE42"/>
    <mergeCell ref="AF42:AK42"/>
    <mergeCell ref="W40:AA40"/>
    <mergeCell ref="AF41:AK41"/>
    <mergeCell ref="S44:V44"/>
    <mergeCell ref="W43:AA43"/>
    <mergeCell ref="AB43:AE43"/>
    <mergeCell ref="AB44:AE44"/>
    <mergeCell ref="W44:AA44"/>
    <mergeCell ref="AB41:AE41"/>
  </mergeCells>
  <phoneticPr fontId="3"/>
  <printOptions horizontalCentered="1"/>
  <pageMargins left="0.55118110236220474" right="0.47244094488188981" top="0.88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B3AB-4DB2-47E9-BC1E-D42702DE4DE2}">
  <sheetPr>
    <tabColor rgb="FFFFC000"/>
  </sheetPr>
  <dimension ref="A1:W31"/>
  <sheetViews>
    <sheetView zoomScaleNormal="100" workbookViewId="0">
      <pane ySplit="1" topLeftCell="A2" activePane="bottomLeft" state="frozen"/>
      <selection pane="bottomLeft"/>
    </sheetView>
  </sheetViews>
  <sheetFormatPr defaultRowHeight="11.25"/>
  <cols>
    <col min="1" max="1" width="13.140625" style="145" bestFit="1" customWidth="1"/>
    <col min="2" max="2" width="8.7109375" style="145" bestFit="1" customWidth="1"/>
    <col min="3" max="3" width="9.85546875" style="145" bestFit="1" customWidth="1"/>
    <col min="4" max="4" width="7.85546875" style="145" bestFit="1" customWidth="1"/>
    <col min="5" max="5" width="22.5703125" style="145" bestFit="1" customWidth="1"/>
    <col min="6" max="6" width="9.140625" style="145"/>
    <col min="7" max="7" width="13.140625" style="145" bestFit="1" customWidth="1"/>
    <col min="8" max="8" width="8.7109375" style="145" bestFit="1" customWidth="1"/>
    <col min="9" max="9" width="9.85546875" style="145" bestFit="1" customWidth="1"/>
    <col min="10" max="10" width="7.85546875" style="145" bestFit="1" customWidth="1"/>
    <col min="11" max="11" width="19.5703125" style="145" bestFit="1" customWidth="1"/>
    <col min="12" max="12" width="9.140625" style="145"/>
    <col min="13" max="13" width="12.28515625" style="145" customWidth="1"/>
    <col min="14" max="14" width="8.7109375" style="145" bestFit="1" customWidth="1"/>
    <col min="15" max="15" width="9.28515625" style="145" customWidth="1"/>
    <col min="16" max="16" width="10.42578125" style="145" bestFit="1" customWidth="1"/>
    <col min="17" max="17" width="20.140625" style="145" bestFit="1" customWidth="1"/>
    <col min="18" max="18" width="9.140625" style="145"/>
    <col min="19" max="19" width="13.140625" style="145" bestFit="1" customWidth="1"/>
    <col min="20" max="20" width="8.7109375" style="145" bestFit="1" customWidth="1"/>
    <col min="21" max="21" width="9" style="145" bestFit="1" customWidth="1"/>
    <col min="22" max="22" width="7.85546875" style="145" bestFit="1" customWidth="1"/>
    <col min="23" max="23" width="22.140625" style="145" bestFit="1" customWidth="1"/>
    <col min="24" max="16384" width="9.140625" style="145"/>
  </cols>
  <sheetData>
    <row r="1" spans="1:23" s="146" customFormat="1" ht="12" customHeight="1">
      <c r="A1" s="140" t="s">
        <v>123</v>
      </c>
      <c r="B1" s="141" t="s">
        <v>124</v>
      </c>
      <c r="C1" s="142" t="s">
        <v>37</v>
      </c>
      <c r="D1" s="140" t="s">
        <v>125</v>
      </c>
      <c r="E1" s="140" t="s">
        <v>126</v>
      </c>
      <c r="G1" s="140" t="s">
        <v>123</v>
      </c>
      <c r="H1" s="141" t="s">
        <v>124</v>
      </c>
      <c r="I1" s="142" t="s">
        <v>37</v>
      </c>
      <c r="J1" s="140" t="s">
        <v>125</v>
      </c>
      <c r="K1" s="140" t="s">
        <v>126</v>
      </c>
      <c r="M1" s="140" t="s">
        <v>123</v>
      </c>
      <c r="N1" s="141" t="s">
        <v>124</v>
      </c>
      <c r="O1" s="142" t="s">
        <v>37</v>
      </c>
      <c r="P1" s="140" t="s">
        <v>125</v>
      </c>
      <c r="Q1" s="140" t="s">
        <v>126</v>
      </c>
      <c r="S1" s="140" t="s">
        <v>123</v>
      </c>
      <c r="T1" s="141" t="s">
        <v>124</v>
      </c>
      <c r="U1" s="142" t="s">
        <v>37</v>
      </c>
      <c r="V1" s="140" t="s">
        <v>125</v>
      </c>
      <c r="W1" s="140" t="s">
        <v>126</v>
      </c>
    </row>
    <row r="2" spans="1:23" s="146" customFormat="1">
      <c r="A2" s="147" t="s">
        <v>88</v>
      </c>
      <c r="B2" s="151" t="s">
        <v>127</v>
      </c>
      <c r="C2" s="148">
        <v>4000</v>
      </c>
      <c r="D2" s="147" t="s">
        <v>129</v>
      </c>
      <c r="E2" s="147" t="s">
        <v>128</v>
      </c>
      <c r="G2" s="143" t="s">
        <v>88</v>
      </c>
      <c r="H2" s="151" t="s">
        <v>127</v>
      </c>
      <c r="I2" s="148">
        <v>4600</v>
      </c>
      <c r="J2" s="147" t="s">
        <v>129</v>
      </c>
      <c r="K2" s="147" t="s">
        <v>131</v>
      </c>
      <c r="M2" s="144" t="s">
        <v>119</v>
      </c>
      <c r="N2" s="151" t="s">
        <v>127</v>
      </c>
      <c r="O2" s="148">
        <v>3000</v>
      </c>
      <c r="P2" s="147" t="s">
        <v>129</v>
      </c>
      <c r="Q2" s="147" t="s">
        <v>132</v>
      </c>
      <c r="S2" s="143" t="s">
        <v>88</v>
      </c>
      <c r="T2" s="151" t="s">
        <v>127</v>
      </c>
      <c r="U2" s="148">
        <v>1000</v>
      </c>
      <c r="V2" s="147" t="s">
        <v>129</v>
      </c>
      <c r="W2" s="147" t="s">
        <v>133</v>
      </c>
    </row>
    <row r="3" spans="1:23">
      <c r="A3" s="145" t="s">
        <v>89</v>
      </c>
      <c r="B3" s="151" t="s">
        <v>127</v>
      </c>
      <c r="C3" s="148">
        <v>4000</v>
      </c>
      <c r="D3" s="147" t="s">
        <v>129</v>
      </c>
      <c r="E3" s="147" t="s">
        <v>128</v>
      </c>
      <c r="G3" s="145" t="s">
        <v>89</v>
      </c>
      <c r="H3" s="151" t="s">
        <v>127</v>
      </c>
      <c r="I3" s="148">
        <v>4600</v>
      </c>
      <c r="J3" s="147" t="s">
        <v>129</v>
      </c>
      <c r="K3" s="147" t="s">
        <v>131</v>
      </c>
      <c r="M3" s="145" t="s">
        <v>130</v>
      </c>
      <c r="N3" s="151" t="s">
        <v>127</v>
      </c>
      <c r="O3" s="148">
        <v>3000</v>
      </c>
      <c r="P3" s="147" t="s">
        <v>129</v>
      </c>
      <c r="Q3" s="147" t="s">
        <v>132</v>
      </c>
      <c r="S3" s="145" t="s">
        <v>89</v>
      </c>
      <c r="T3" s="151" t="s">
        <v>127</v>
      </c>
      <c r="U3" s="148">
        <v>1000</v>
      </c>
      <c r="V3" s="147" t="s">
        <v>129</v>
      </c>
      <c r="W3" s="147" t="s">
        <v>133</v>
      </c>
    </row>
    <row r="4" spans="1:23">
      <c r="A4" s="145" t="s">
        <v>90</v>
      </c>
      <c r="B4" s="151" t="s">
        <v>127</v>
      </c>
      <c r="C4" s="148">
        <v>4000</v>
      </c>
      <c r="D4" s="147" t="s">
        <v>129</v>
      </c>
      <c r="E4" s="147" t="s">
        <v>128</v>
      </c>
      <c r="G4" s="145" t="s">
        <v>90</v>
      </c>
      <c r="H4" s="151" t="s">
        <v>127</v>
      </c>
      <c r="I4" s="148">
        <v>4600</v>
      </c>
      <c r="J4" s="147" t="s">
        <v>129</v>
      </c>
      <c r="K4" s="147" t="s">
        <v>131</v>
      </c>
      <c r="O4" s="153">
        <f>SUM(O2:O3)</f>
        <v>6000</v>
      </c>
      <c r="S4" s="145" t="s">
        <v>90</v>
      </c>
      <c r="T4" s="151" t="s">
        <v>127</v>
      </c>
      <c r="U4" s="148">
        <v>1000</v>
      </c>
      <c r="V4" s="147" t="s">
        <v>129</v>
      </c>
      <c r="W4" s="147" t="s">
        <v>133</v>
      </c>
    </row>
    <row r="5" spans="1:23">
      <c r="A5" s="145" t="s">
        <v>91</v>
      </c>
      <c r="B5" s="151" t="s">
        <v>127</v>
      </c>
      <c r="C5" s="148">
        <v>4000</v>
      </c>
      <c r="D5" s="147" t="s">
        <v>129</v>
      </c>
      <c r="E5" s="147" t="s">
        <v>128</v>
      </c>
      <c r="G5" s="145" t="s">
        <v>91</v>
      </c>
      <c r="H5" s="151" t="s">
        <v>127</v>
      </c>
      <c r="I5" s="148">
        <v>4600</v>
      </c>
      <c r="J5" s="147" t="s">
        <v>129</v>
      </c>
      <c r="K5" s="147" t="s">
        <v>131</v>
      </c>
      <c r="S5" s="145" t="s">
        <v>91</v>
      </c>
      <c r="T5" s="151" t="s">
        <v>127</v>
      </c>
      <c r="U5" s="148">
        <v>1000</v>
      </c>
      <c r="V5" s="147" t="s">
        <v>129</v>
      </c>
      <c r="W5" s="147" t="s">
        <v>133</v>
      </c>
    </row>
    <row r="6" spans="1:23">
      <c r="A6" s="145" t="s">
        <v>92</v>
      </c>
      <c r="B6" s="151" t="s">
        <v>127</v>
      </c>
      <c r="C6" s="148">
        <v>4000</v>
      </c>
      <c r="D6" s="147" t="s">
        <v>129</v>
      </c>
      <c r="E6" s="147" t="s">
        <v>128</v>
      </c>
      <c r="G6" s="145" t="s">
        <v>92</v>
      </c>
      <c r="H6" s="151" t="s">
        <v>127</v>
      </c>
      <c r="I6" s="148">
        <v>4600</v>
      </c>
      <c r="J6" s="147" t="s">
        <v>129</v>
      </c>
      <c r="K6" s="147" t="s">
        <v>131</v>
      </c>
      <c r="S6" s="145" t="s">
        <v>92</v>
      </c>
      <c r="T6" s="151" t="s">
        <v>127</v>
      </c>
      <c r="U6" s="148">
        <v>1000</v>
      </c>
      <c r="V6" s="147" t="s">
        <v>129</v>
      </c>
      <c r="W6" s="147" t="s">
        <v>133</v>
      </c>
    </row>
    <row r="7" spans="1:23">
      <c r="A7" s="145" t="s">
        <v>93</v>
      </c>
      <c r="B7" s="151" t="s">
        <v>127</v>
      </c>
      <c r="C7" s="148">
        <v>4000</v>
      </c>
      <c r="D7" s="147" t="s">
        <v>129</v>
      </c>
      <c r="E7" s="147" t="s">
        <v>128</v>
      </c>
      <c r="G7" s="145" t="s">
        <v>93</v>
      </c>
      <c r="H7" s="151" t="s">
        <v>127</v>
      </c>
      <c r="I7" s="148">
        <v>4600</v>
      </c>
      <c r="J7" s="147" t="s">
        <v>129</v>
      </c>
      <c r="K7" s="147" t="s">
        <v>131</v>
      </c>
      <c r="S7" s="145" t="s">
        <v>93</v>
      </c>
      <c r="T7" s="151" t="s">
        <v>127</v>
      </c>
      <c r="U7" s="148">
        <v>1000</v>
      </c>
      <c r="V7" s="147" t="s">
        <v>129</v>
      </c>
      <c r="W7" s="147" t="s">
        <v>133</v>
      </c>
    </row>
    <row r="8" spans="1:23">
      <c r="A8" s="145" t="s">
        <v>94</v>
      </c>
      <c r="B8" s="151" t="s">
        <v>127</v>
      </c>
      <c r="C8" s="148">
        <v>4000</v>
      </c>
      <c r="D8" s="147" t="s">
        <v>129</v>
      </c>
      <c r="E8" s="147" t="s">
        <v>128</v>
      </c>
      <c r="G8" s="145" t="s">
        <v>94</v>
      </c>
      <c r="H8" s="151" t="s">
        <v>127</v>
      </c>
      <c r="I8" s="148">
        <v>4600</v>
      </c>
      <c r="J8" s="147" t="s">
        <v>129</v>
      </c>
      <c r="K8" s="147" t="s">
        <v>131</v>
      </c>
      <c r="S8" s="145" t="s">
        <v>94</v>
      </c>
      <c r="T8" s="151" t="s">
        <v>127</v>
      </c>
      <c r="U8" s="148">
        <v>1000</v>
      </c>
      <c r="V8" s="147" t="s">
        <v>129</v>
      </c>
      <c r="W8" s="147" t="s">
        <v>133</v>
      </c>
    </row>
    <row r="9" spans="1:23">
      <c r="A9" s="145" t="s">
        <v>95</v>
      </c>
      <c r="B9" s="151" t="s">
        <v>127</v>
      </c>
      <c r="C9" s="148">
        <v>4000</v>
      </c>
      <c r="D9" s="147" t="s">
        <v>129</v>
      </c>
      <c r="E9" s="147" t="s">
        <v>128</v>
      </c>
      <c r="G9" s="145" t="s">
        <v>95</v>
      </c>
      <c r="H9" s="151" t="s">
        <v>127</v>
      </c>
      <c r="I9" s="148">
        <v>4600</v>
      </c>
      <c r="J9" s="147" t="s">
        <v>129</v>
      </c>
      <c r="K9" s="147" t="s">
        <v>131</v>
      </c>
      <c r="S9" s="145" t="s">
        <v>95</v>
      </c>
      <c r="T9" s="151" t="s">
        <v>127</v>
      </c>
      <c r="U9" s="148">
        <v>1000</v>
      </c>
      <c r="V9" s="147" t="s">
        <v>129</v>
      </c>
      <c r="W9" s="147" t="s">
        <v>133</v>
      </c>
    </row>
    <row r="10" spans="1:23">
      <c r="A10" s="145" t="s">
        <v>96</v>
      </c>
      <c r="B10" s="151" t="s">
        <v>127</v>
      </c>
      <c r="C10" s="148">
        <v>4000</v>
      </c>
      <c r="D10" s="147" t="s">
        <v>129</v>
      </c>
      <c r="E10" s="147" t="s">
        <v>128</v>
      </c>
      <c r="G10" s="145" t="s">
        <v>96</v>
      </c>
      <c r="H10" s="151" t="s">
        <v>127</v>
      </c>
      <c r="I10" s="148">
        <v>4600</v>
      </c>
      <c r="J10" s="147" t="s">
        <v>129</v>
      </c>
      <c r="K10" s="147" t="s">
        <v>131</v>
      </c>
      <c r="S10" s="145" t="s">
        <v>96</v>
      </c>
      <c r="T10" s="151" t="s">
        <v>127</v>
      </c>
      <c r="U10" s="148">
        <v>1000</v>
      </c>
      <c r="V10" s="147" t="s">
        <v>129</v>
      </c>
      <c r="W10" s="147" t="s">
        <v>133</v>
      </c>
    </row>
    <row r="11" spans="1:23">
      <c r="A11" s="145" t="s">
        <v>97</v>
      </c>
      <c r="B11" s="151" t="s">
        <v>127</v>
      </c>
      <c r="C11" s="148">
        <v>4000</v>
      </c>
      <c r="D11" s="147" t="s">
        <v>129</v>
      </c>
      <c r="E11" s="147" t="s">
        <v>128</v>
      </c>
      <c r="G11" s="145" t="s">
        <v>97</v>
      </c>
      <c r="H11" s="151" t="s">
        <v>127</v>
      </c>
      <c r="I11" s="148">
        <v>4600</v>
      </c>
      <c r="J11" s="147" t="s">
        <v>129</v>
      </c>
      <c r="K11" s="147" t="s">
        <v>131</v>
      </c>
      <c r="S11" s="145" t="s">
        <v>97</v>
      </c>
      <c r="T11" s="151" t="s">
        <v>127</v>
      </c>
      <c r="U11" s="148">
        <v>1000</v>
      </c>
      <c r="V11" s="147" t="s">
        <v>129</v>
      </c>
      <c r="W11" s="147" t="s">
        <v>133</v>
      </c>
    </row>
    <row r="12" spans="1:23">
      <c r="A12" s="145" t="s">
        <v>99</v>
      </c>
      <c r="B12" s="151" t="s">
        <v>127</v>
      </c>
      <c r="C12" s="148">
        <v>4000</v>
      </c>
      <c r="D12" s="147" t="s">
        <v>129</v>
      </c>
      <c r="E12" s="147" t="s">
        <v>128</v>
      </c>
      <c r="G12" s="145" t="s">
        <v>99</v>
      </c>
      <c r="H12" s="151" t="s">
        <v>127</v>
      </c>
      <c r="I12" s="148">
        <v>4600</v>
      </c>
      <c r="J12" s="147" t="s">
        <v>129</v>
      </c>
      <c r="K12" s="147" t="s">
        <v>131</v>
      </c>
      <c r="S12" s="145" t="s">
        <v>99</v>
      </c>
      <c r="T12" s="151" t="s">
        <v>127</v>
      </c>
      <c r="U12" s="148">
        <v>1000</v>
      </c>
      <c r="V12" s="147" t="s">
        <v>129</v>
      </c>
      <c r="W12" s="147" t="s">
        <v>133</v>
      </c>
    </row>
    <row r="13" spans="1:23">
      <c r="A13" s="145" t="s">
        <v>100</v>
      </c>
      <c r="B13" s="151" t="s">
        <v>127</v>
      </c>
      <c r="C13" s="148">
        <v>4000</v>
      </c>
      <c r="D13" s="147" t="s">
        <v>129</v>
      </c>
      <c r="E13" s="147" t="s">
        <v>128</v>
      </c>
      <c r="G13" s="145" t="s">
        <v>100</v>
      </c>
      <c r="H13" s="151" t="s">
        <v>127</v>
      </c>
      <c r="I13" s="148">
        <v>4600</v>
      </c>
      <c r="J13" s="147" t="s">
        <v>129</v>
      </c>
      <c r="K13" s="147" t="s">
        <v>131</v>
      </c>
      <c r="S13" s="145" t="s">
        <v>100</v>
      </c>
      <c r="T13" s="151" t="s">
        <v>127</v>
      </c>
      <c r="U13" s="148">
        <v>1000</v>
      </c>
      <c r="V13" s="147" t="s">
        <v>129</v>
      </c>
      <c r="W13" s="147" t="s">
        <v>133</v>
      </c>
    </row>
    <row r="14" spans="1:23">
      <c r="A14" s="145" t="s">
        <v>101</v>
      </c>
      <c r="B14" s="151" t="s">
        <v>127</v>
      </c>
      <c r="C14" s="148">
        <v>4000</v>
      </c>
      <c r="D14" s="147" t="s">
        <v>129</v>
      </c>
      <c r="E14" s="147" t="s">
        <v>128</v>
      </c>
      <c r="G14" s="145" t="s">
        <v>101</v>
      </c>
      <c r="H14" s="151" t="s">
        <v>127</v>
      </c>
      <c r="I14" s="148">
        <v>4600</v>
      </c>
      <c r="J14" s="147" t="s">
        <v>129</v>
      </c>
      <c r="K14" s="147" t="s">
        <v>131</v>
      </c>
      <c r="S14" s="145" t="s">
        <v>101</v>
      </c>
      <c r="T14" s="151" t="s">
        <v>127</v>
      </c>
      <c r="U14" s="148">
        <v>1000</v>
      </c>
      <c r="V14" s="147" t="s">
        <v>129</v>
      </c>
      <c r="W14" s="147" t="s">
        <v>133</v>
      </c>
    </row>
    <row r="15" spans="1:23">
      <c r="A15" s="145" t="s">
        <v>102</v>
      </c>
      <c r="B15" s="151" t="s">
        <v>127</v>
      </c>
      <c r="C15" s="148">
        <v>4000</v>
      </c>
      <c r="D15" s="147" t="s">
        <v>129</v>
      </c>
      <c r="E15" s="147" t="s">
        <v>128</v>
      </c>
      <c r="G15" s="145" t="s">
        <v>102</v>
      </c>
      <c r="H15" s="151" t="s">
        <v>127</v>
      </c>
      <c r="I15" s="148">
        <v>4600</v>
      </c>
      <c r="J15" s="147" t="s">
        <v>129</v>
      </c>
      <c r="K15" s="147" t="s">
        <v>131</v>
      </c>
      <c r="S15" s="145" t="s">
        <v>102</v>
      </c>
      <c r="T15" s="151" t="s">
        <v>127</v>
      </c>
      <c r="U15" s="148">
        <v>1000</v>
      </c>
      <c r="V15" s="147" t="s">
        <v>129</v>
      </c>
      <c r="W15" s="147" t="s">
        <v>133</v>
      </c>
    </row>
    <row r="16" spans="1:23">
      <c r="A16" s="145" t="s">
        <v>103</v>
      </c>
      <c r="B16" s="151" t="s">
        <v>127</v>
      </c>
      <c r="C16" s="148">
        <v>4000</v>
      </c>
      <c r="D16" s="147" t="s">
        <v>129</v>
      </c>
      <c r="E16" s="147" t="s">
        <v>128</v>
      </c>
      <c r="G16" s="145" t="s">
        <v>103</v>
      </c>
      <c r="H16" s="151" t="s">
        <v>127</v>
      </c>
      <c r="I16" s="148">
        <v>4600</v>
      </c>
      <c r="J16" s="147" t="s">
        <v>129</v>
      </c>
      <c r="K16" s="147" t="s">
        <v>131</v>
      </c>
      <c r="S16" s="145" t="s">
        <v>103</v>
      </c>
      <c r="T16" s="151" t="s">
        <v>127</v>
      </c>
      <c r="U16" s="148">
        <v>1000</v>
      </c>
      <c r="V16" s="147" t="s">
        <v>129</v>
      </c>
      <c r="W16" s="147" t="s">
        <v>133</v>
      </c>
    </row>
    <row r="17" spans="1:23">
      <c r="A17" s="145" t="s">
        <v>104</v>
      </c>
      <c r="B17" s="151" t="s">
        <v>127</v>
      </c>
      <c r="C17" s="148">
        <v>4000</v>
      </c>
      <c r="D17" s="147" t="s">
        <v>129</v>
      </c>
      <c r="E17" s="147" t="s">
        <v>128</v>
      </c>
      <c r="G17" s="145" t="s">
        <v>104</v>
      </c>
      <c r="H17" s="151" t="s">
        <v>127</v>
      </c>
      <c r="I17" s="148">
        <v>4600</v>
      </c>
      <c r="J17" s="147" t="s">
        <v>129</v>
      </c>
      <c r="K17" s="147" t="s">
        <v>131</v>
      </c>
      <c r="S17" s="145" t="s">
        <v>104</v>
      </c>
      <c r="T17" s="151" t="s">
        <v>127</v>
      </c>
      <c r="U17" s="148">
        <v>1000</v>
      </c>
      <c r="V17" s="147" t="s">
        <v>129</v>
      </c>
      <c r="W17" s="147" t="s">
        <v>133</v>
      </c>
    </row>
    <row r="18" spans="1:23">
      <c r="A18" s="145" t="s">
        <v>105</v>
      </c>
      <c r="B18" s="151" t="s">
        <v>127</v>
      </c>
      <c r="C18" s="148">
        <v>4000</v>
      </c>
      <c r="D18" s="147" t="s">
        <v>129</v>
      </c>
      <c r="E18" s="147" t="s">
        <v>128</v>
      </c>
      <c r="G18" s="145" t="s">
        <v>105</v>
      </c>
      <c r="H18" s="151" t="s">
        <v>127</v>
      </c>
      <c r="I18" s="148">
        <v>4600</v>
      </c>
      <c r="J18" s="147" t="s">
        <v>129</v>
      </c>
      <c r="K18" s="147" t="s">
        <v>131</v>
      </c>
      <c r="S18" s="145" t="s">
        <v>105</v>
      </c>
      <c r="T18" s="151" t="s">
        <v>127</v>
      </c>
      <c r="U18" s="148">
        <v>1000</v>
      </c>
      <c r="V18" s="147" t="s">
        <v>129</v>
      </c>
      <c r="W18" s="147" t="s">
        <v>133</v>
      </c>
    </row>
    <row r="19" spans="1:23">
      <c r="A19" s="145" t="s">
        <v>106</v>
      </c>
      <c r="B19" s="151" t="s">
        <v>127</v>
      </c>
      <c r="C19" s="148">
        <v>4000</v>
      </c>
      <c r="D19" s="147" t="s">
        <v>129</v>
      </c>
      <c r="E19" s="147" t="s">
        <v>128</v>
      </c>
      <c r="G19" s="145" t="s">
        <v>106</v>
      </c>
      <c r="H19" s="151" t="s">
        <v>127</v>
      </c>
      <c r="I19" s="148">
        <v>4600</v>
      </c>
      <c r="J19" s="147" t="s">
        <v>129</v>
      </c>
      <c r="K19" s="147" t="s">
        <v>131</v>
      </c>
      <c r="S19" s="145" t="s">
        <v>106</v>
      </c>
      <c r="T19" s="151" t="s">
        <v>127</v>
      </c>
      <c r="U19" s="148">
        <v>1000</v>
      </c>
      <c r="V19" s="147" t="s">
        <v>129</v>
      </c>
      <c r="W19" s="147" t="s">
        <v>133</v>
      </c>
    </row>
    <row r="20" spans="1:23">
      <c r="A20" s="145" t="s">
        <v>107</v>
      </c>
      <c r="B20" s="151" t="s">
        <v>127</v>
      </c>
      <c r="C20" s="148">
        <v>4000</v>
      </c>
      <c r="D20" s="147" t="s">
        <v>129</v>
      </c>
      <c r="E20" s="147" t="s">
        <v>128</v>
      </c>
      <c r="G20" s="145" t="s">
        <v>107</v>
      </c>
      <c r="H20" s="151" t="s">
        <v>127</v>
      </c>
      <c r="I20" s="148">
        <v>4600</v>
      </c>
      <c r="J20" s="147" t="s">
        <v>129</v>
      </c>
      <c r="K20" s="147" t="s">
        <v>131</v>
      </c>
      <c r="S20" s="145" t="s">
        <v>107</v>
      </c>
      <c r="T20" s="151" t="s">
        <v>127</v>
      </c>
      <c r="U20" s="148">
        <v>1000</v>
      </c>
      <c r="V20" s="147" t="s">
        <v>129</v>
      </c>
      <c r="W20" s="147" t="s">
        <v>133</v>
      </c>
    </row>
    <row r="21" spans="1:23">
      <c r="A21" s="145" t="s">
        <v>108</v>
      </c>
      <c r="B21" s="151" t="s">
        <v>127</v>
      </c>
      <c r="C21" s="148">
        <v>4000</v>
      </c>
      <c r="D21" s="147" t="s">
        <v>129</v>
      </c>
      <c r="E21" s="147" t="s">
        <v>128</v>
      </c>
      <c r="G21" s="145" t="s">
        <v>108</v>
      </c>
      <c r="H21" s="151" t="s">
        <v>127</v>
      </c>
      <c r="I21" s="148">
        <v>4600</v>
      </c>
      <c r="J21" s="147" t="s">
        <v>129</v>
      </c>
      <c r="K21" s="147" t="s">
        <v>131</v>
      </c>
      <c r="S21" s="145" t="s">
        <v>108</v>
      </c>
      <c r="T21" s="151" t="s">
        <v>127</v>
      </c>
      <c r="U21" s="148">
        <v>1000</v>
      </c>
      <c r="V21" s="147" t="s">
        <v>129</v>
      </c>
      <c r="W21" s="147" t="s">
        <v>133</v>
      </c>
    </row>
    <row r="22" spans="1:23">
      <c r="A22" s="145" t="s">
        <v>109</v>
      </c>
      <c r="B22" s="151" t="s">
        <v>127</v>
      </c>
      <c r="C22" s="148">
        <v>4000</v>
      </c>
      <c r="D22" s="147" t="s">
        <v>129</v>
      </c>
      <c r="E22" s="147" t="s">
        <v>128</v>
      </c>
      <c r="G22" s="145" t="s">
        <v>109</v>
      </c>
      <c r="H22" s="151" t="s">
        <v>127</v>
      </c>
      <c r="I22" s="148">
        <v>4600</v>
      </c>
      <c r="J22" s="147" t="s">
        <v>129</v>
      </c>
      <c r="K22" s="147" t="s">
        <v>131</v>
      </c>
      <c r="S22" s="145" t="s">
        <v>109</v>
      </c>
      <c r="T22" s="151" t="s">
        <v>127</v>
      </c>
      <c r="U22" s="148">
        <v>1000</v>
      </c>
      <c r="V22" s="147" t="s">
        <v>129</v>
      </c>
      <c r="W22" s="147" t="s">
        <v>133</v>
      </c>
    </row>
    <row r="23" spans="1:23">
      <c r="A23" s="145" t="s">
        <v>110</v>
      </c>
      <c r="B23" s="151" t="s">
        <v>127</v>
      </c>
      <c r="C23" s="148">
        <v>4000</v>
      </c>
      <c r="D23" s="147" t="s">
        <v>129</v>
      </c>
      <c r="E23" s="147" t="s">
        <v>128</v>
      </c>
      <c r="G23" s="145" t="s">
        <v>110</v>
      </c>
      <c r="H23" s="151" t="s">
        <v>127</v>
      </c>
      <c r="I23" s="148">
        <v>4600</v>
      </c>
      <c r="J23" s="147" t="s">
        <v>129</v>
      </c>
      <c r="K23" s="147" t="s">
        <v>131</v>
      </c>
      <c r="S23" s="145" t="s">
        <v>110</v>
      </c>
      <c r="T23" s="151" t="s">
        <v>127</v>
      </c>
      <c r="U23" s="148">
        <v>1000</v>
      </c>
      <c r="V23" s="147" t="s">
        <v>129</v>
      </c>
      <c r="W23" s="147" t="s">
        <v>133</v>
      </c>
    </row>
    <row r="24" spans="1:23">
      <c r="A24" s="145" t="s">
        <v>113</v>
      </c>
      <c r="B24" s="151" t="s">
        <v>127</v>
      </c>
      <c r="C24" s="148">
        <v>4000</v>
      </c>
      <c r="D24" s="147" t="s">
        <v>129</v>
      </c>
      <c r="E24" s="147" t="s">
        <v>128</v>
      </c>
      <c r="G24" s="145" t="s">
        <v>113</v>
      </c>
      <c r="H24" s="151" t="s">
        <v>127</v>
      </c>
      <c r="I24" s="148">
        <v>4600</v>
      </c>
      <c r="J24" s="147" t="s">
        <v>129</v>
      </c>
      <c r="K24" s="147" t="s">
        <v>131</v>
      </c>
      <c r="S24" s="145" t="s">
        <v>113</v>
      </c>
      <c r="T24" s="151" t="s">
        <v>127</v>
      </c>
      <c r="U24" s="148">
        <v>1000</v>
      </c>
      <c r="V24" s="147" t="s">
        <v>129</v>
      </c>
      <c r="W24" s="147" t="s">
        <v>133</v>
      </c>
    </row>
    <row r="25" spans="1:23">
      <c r="A25" s="145" t="s">
        <v>111</v>
      </c>
      <c r="B25" s="151" t="s">
        <v>127</v>
      </c>
      <c r="C25" s="148">
        <v>4000</v>
      </c>
      <c r="D25" s="147" t="s">
        <v>129</v>
      </c>
      <c r="E25" s="147" t="s">
        <v>128</v>
      </c>
      <c r="G25" s="145" t="s">
        <v>111</v>
      </c>
      <c r="H25" s="151" t="s">
        <v>127</v>
      </c>
      <c r="I25" s="148">
        <v>4600</v>
      </c>
      <c r="J25" s="147" t="s">
        <v>129</v>
      </c>
      <c r="K25" s="147" t="s">
        <v>131</v>
      </c>
      <c r="S25" s="145" t="s">
        <v>111</v>
      </c>
      <c r="T25" s="151" t="s">
        <v>127</v>
      </c>
      <c r="U25" s="148">
        <v>1000</v>
      </c>
      <c r="V25" s="147" t="s">
        <v>129</v>
      </c>
      <c r="W25" s="147" t="s">
        <v>133</v>
      </c>
    </row>
    <row r="26" spans="1:23">
      <c r="A26" s="145" t="s">
        <v>112</v>
      </c>
      <c r="B26" s="151" t="s">
        <v>127</v>
      </c>
      <c r="C26" s="148">
        <v>4000</v>
      </c>
      <c r="D26" s="147" t="s">
        <v>129</v>
      </c>
      <c r="E26" s="147" t="s">
        <v>128</v>
      </c>
      <c r="G26" s="145" t="s">
        <v>112</v>
      </c>
      <c r="H26" s="151" t="s">
        <v>127</v>
      </c>
      <c r="I26" s="148">
        <v>4600</v>
      </c>
      <c r="J26" s="147" t="s">
        <v>129</v>
      </c>
      <c r="K26" s="147" t="s">
        <v>131</v>
      </c>
      <c r="S26" s="145" t="s">
        <v>112</v>
      </c>
      <c r="T26" s="151" t="s">
        <v>127</v>
      </c>
      <c r="U26" s="148">
        <v>1000</v>
      </c>
      <c r="V26" s="147" t="s">
        <v>129</v>
      </c>
      <c r="W26" s="147" t="s">
        <v>133</v>
      </c>
    </row>
    <row r="27" spans="1:23">
      <c r="A27" s="145" t="s">
        <v>114</v>
      </c>
      <c r="B27" s="151" t="s">
        <v>127</v>
      </c>
      <c r="C27" s="148">
        <v>4000</v>
      </c>
      <c r="D27" s="147" t="s">
        <v>129</v>
      </c>
      <c r="E27" s="147" t="s">
        <v>128</v>
      </c>
      <c r="G27" s="145" t="s">
        <v>114</v>
      </c>
      <c r="H27" s="151" t="s">
        <v>127</v>
      </c>
      <c r="I27" s="148">
        <v>4600</v>
      </c>
      <c r="J27" s="147" t="s">
        <v>129</v>
      </c>
      <c r="K27" s="147" t="s">
        <v>131</v>
      </c>
      <c r="S27" s="145" t="s">
        <v>114</v>
      </c>
      <c r="T27" s="151" t="s">
        <v>127</v>
      </c>
      <c r="U27" s="148">
        <v>1000</v>
      </c>
      <c r="V27" s="147" t="s">
        <v>129</v>
      </c>
      <c r="W27" s="147" t="s">
        <v>133</v>
      </c>
    </row>
    <row r="28" spans="1:23">
      <c r="A28" s="145" t="s">
        <v>119</v>
      </c>
      <c r="B28" s="151" t="s">
        <v>127</v>
      </c>
      <c r="C28" s="148">
        <v>4000</v>
      </c>
      <c r="D28" s="147" t="s">
        <v>129</v>
      </c>
      <c r="E28" s="147" t="s">
        <v>128</v>
      </c>
      <c r="I28" s="153">
        <f>SUM(I2:I27)</f>
        <v>119600</v>
      </c>
      <c r="S28" s="145" t="s">
        <v>119</v>
      </c>
      <c r="T28" s="151" t="s">
        <v>127</v>
      </c>
      <c r="U28" s="148">
        <v>1000</v>
      </c>
      <c r="V28" s="147" t="s">
        <v>129</v>
      </c>
      <c r="W28" s="147" t="s">
        <v>133</v>
      </c>
    </row>
    <row r="29" spans="1:23">
      <c r="A29" s="145" t="s">
        <v>130</v>
      </c>
      <c r="B29" s="151" t="s">
        <v>127</v>
      </c>
      <c r="C29" s="148">
        <v>4000</v>
      </c>
      <c r="D29" s="147" t="s">
        <v>129</v>
      </c>
      <c r="E29" s="147" t="s">
        <v>128</v>
      </c>
      <c r="I29" s="152">
        <f>I28-invoice!W23</f>
        <v>0</v>
      </c>
      <c r="S29" s="145" t="s">
        <v>130</v>
      </c>
      <c r="T29" s="151" t="s">
        <v>127</v>
      </c>
      <c r="U29" s="148">
        <v>1000</v>
      </c>
      <c r="V29" s="147" t="s">
        <v>129</v>
      </c>
      <c r="W29" s="147" t="s">
        <v>133</v>
      </c>
    </row>
    <row r="30" spans="1:23">
      <c r="C30" s="153">
        <f>SUM(C2:C29)</f>
        <v>112000</v>
      </c>
      <c r="U30" s="153">
        <f>SUM(U2:U29)</f>
        <v>28000</v>
      </c>
    </row>
    <row r="31" spans="1:23">
      <c r="C31" s="152">
        <f>C30-invoice!W21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92D050"/>
  </sheetPr>
  <dimension ref="A1:N52"/>
  <sheetViews>
    <sheetView zoomScaleNormal="100" zoomScaleSheetLayoutView="85" workbookViewId="0">
      <pane ySplit="5" topLeftCell="A13" activePane="bottomLeft" state="frozen"/>
      <selection activeCell="AB55" sqref="AB55"/>
      <selection pane="bottomLeft" activeCell="E9" sqref="E9:E43"/>
    </sheetView>
  </sheetViews>
  <sheetFormatPr defaultRowHeight="11.25"/>
  <cols>
    <col min="1" max="1" width="18.42578125" style="124" customWidth="1"/>
    <col min="2" max="2" width="4.85546875" style="22" bestFit="1" customWidth="1"/>
    <col min="3" max="3" width="13.42578125" style="124" bestFit="1" customWidth="1"/>
    <col min="4" max="4" width="22.7109375" style="124" bestFit="1" customWidth="1"/>
    <col min="5" max="5" width="18.85546875" style="124" bestFit="1" customWidth="1"/>
    <col min="6" max="6" width="10.140625" style="124" bestFit="1" customWidth="1"/>
    <col min="7" max="7" width="8.85546875" style="124" bestFit="1" customWidth="1"/>
    <col min="8" max="8" width="10.85546875" style="132" bestFit="1" customWidth="1"/>
    <col min="9" max="9" width="11.42578125" style="132" customWidth="1"/>
    <col min="10" max="10" width="9.140625" style="132" bestFit="1" customWidth="1"/>
    <col min="11" max="14" width="11.42578125" style="132" customWidth="1"/>
    <col min="15" max="16384" width="9.140625" style="125"/>
  </cols>
  <sheetData>
    <row r="1" spans="1:14" s="124" customFormat="1">
      <c r="A1" s="52" t="s">
        <v>3</v>
      </c>
      <c r="B1" s="52"/>
      <c r="C1" s="52"/>
      <c r="H1" s="132"/>
      <c r="I1" s="132"/>
      <c r="J1" s="132"/>
      <c r="K1" s="132"/>
      <c r="L1" s="132"/>
      <c r="M1" s="132"/>
      <c r="N1" s="132"/>
    </row>
    <row r="2" spans="1:14">
      <c r="A2" s="126"/>
      <c r="B2" s="21"/>
      <c r="C2" s="125"/>
      <c r="D2" s="125"/>
      <c r="E2" s="125"/>
      <c r="F2" s="125"/>
      <c r="G2" s="125"/>
    </row>
    <row r="3" spans="1:14">
      <c r="B3" s="21"/>
      <c r="C3" s="125"/>
      <c r="D3" s="125"/>
      <c r="E3" s="125"/>
      <c r="F3" s="125"/>
      <c r="G3" s="125"/>
    </row>
    <row r="4" spans="1:14">
      <c r="B4" s="21"/>
      <c r="C4" s="125"/>
      <c r="D4" s="125"/>
      <c r="E4" s="125"/>
      <c r="F4" s="125"/>
      <c r="G4" s="125"/>
      <c r="H4" s="133"/>
      <c r="I4" s="133"/>
      <c r="J4" s="133"/>
      <c r="K4" s="134"/>
      <c r="L4" s="133"/>
      <c r="M4" s="133"/>
      <c r="N4" s="133"/>
    </row>
    <row r="5" spans="1:14">
      <c r="A5" s="129" t="s">
        <v>4</v>
      </c>
      <c r="B5" s="130"/>
      <c r="C5" s="129" t="s">
        <v>32</v>
      </c>
      <c r="D5" s="129" t="s">
        <v>33</v>
      </c>
      <c r="E5" s="129" t="s">
        <v>5</v>
      </c>
      <c r="F5" s="129" t="s">
        <v>6</v>
      </c>
      <c r="G5" s="129" t="s">
        <v>34</v>
      </c>
      <c r="H5" s="133" t="s">
        <v>39</v>
      </c>
      <c r="I5" s="133" t="s">
        <v>40</v>
      </c>
      <c r="J5" s="133" t="s">
        <v>41</v>
      </c>
      <c r="K5" s="134" t="s">
        <v>50</v>
      </c>
      <c r="L5" s="133" t="s">
        <v>35</v>
      </c>
      <c r="M5" s="133" t="s">
        <v>46</v>
      </c>
      <c r="N5" s="133" t="s">
        <v>77</v>
      </c>
    </row>
    <row r="6" spans="1:14" hidden="1">
      <c r="A6" s="127">
        <v>43602</v>
      </c>
      <c r="C6" s="128"/>
      <c r="D6" s="128"/>
      <c r="E6" s="128"/>
      <c r="F6" s="128"/>
      <c r="G6" s="128"/>
      <c r="H6" s="133"/>
      <c r="I6" s="133"/>
      <c r="J6" s="133"/>
      <c r="K6" s="134"/>
      <c r="L6" s="133"/>
      <c r="M6" s="133"/>
      <c r="N6" s="133"/>
    </row>
    <row r="7" spans="1:14" hidden="1">
      <c r="A7" s="131" t="s">
        <v>87</v>
      </c>
      <c r="C7" s="128"/>
      <c r="D7" s="128"/>
      <c r="E7" s="128"/>
      <c r="F7" s="128"/>
      <c r="G7" s="128"/>
      <c r="H7" s="133"/>
      <c r="I7" s="133"/>
      <c r="J7" s="133"/>
      <c r="K7" s="134"/>
      <c r="L7" s="133"/>
      <c r="M7" s="133"/>
      <c r="N7" s="133"/>
    </row>
    <row r="8" spans="1:14" hidden="1">
      <c r="A8" s="131" t="s">
        <v>82</v>
      </c>
      <c r="C8" s="128"/>
      <c r="D8" s="128"/>
      <c r="E8" s="128"/>
      <c r="F8" s="128"/>
      <c r="G8" s="128"/>
      <c r="H8" s="133"/>
      <c r="I8" s="133"/>
      <c r="J8" s="133"/>
      <c r="K8" s="134"/>
      <c r="L8" s="133"/>
      <c r="M8" s="133"/>
      <c r="N8" s="133"/>
    </row>
    <row r="9" spans="1:14">
      <c r="A9" s="53"/>
      <c r="B9" s="52">
        <v>1</v>
      </c>
      <c r="C9" s="53" t="s">
        <v>60</v>
      </c>
      <c r="D9" s="53" t="s">
        <v>72</v>
      </c>
      <c r="E9" s="53" t="s">
        <v>88</v>
      </c>
      <c r="F9" s="53">
        <v>363455</v>
      </c>
      <c r="G9" s="53" t="s">
        <v>98</v>
      </c>
      <c r="H9" s="135">
        <f>IF(E9&gt;0,4000,"")</f>
        <v>4000</v>
      </c>
      <c r="I9" s="136">
        <f>IF(F9&gt;0,IF(J9="",4600,""),"")</f>
        <v>4600</v>
      </c>
      <c r="J9" s="137"/>
      <c r="K9" s="137"/>
      <c r="L9" s="137"/>
      <c r="M9" s="135">
        <f>IF(E9&gt;0,1000,"")</f>
        <v>1000</v>
      </c>
      <c r="N9" s="135">
        <v>0</v>
      </c>
    </row>
    <row r="10" spans="1:14">
      <c r="A10" s="131"/>
      <c r="B10" s="52">
        <v>2</v>
      </c>
      <c r="C10" s="53" t="s">
        <v>67</v>
      </c>
      <c r="D10" s="53" t="s">
        <v>71</v>
      </c>
      <c r="E10" s="53" t="s">
        <v>89</v>
      </c>
      <c r="F10" s="53">
        <v>363452</v>
      </c>
      <c r="G10" s="53" t="s">
        <v>98</v>
      </c>
      <c r="H10" s="135">
        <f>IF(E10&gt;0,4000,"")</f>
        <v>4000</v>
      </c>
      <c r="I10" s="136">
        <f>IF(F10&gt;0,IF(J10="",4600,""),"")</f>
        <v>4600</v>
      </c>
      <c r="J10" s="137"/>
      <c r="K10" s="137"/>
      <c r="L10" s="137"/>
      <c r="M10" s="135">
        <f>IF(E10&gt;0,1000,"")</f>
        <v>1000</v>
      </c>
      <c r="N10" s="135">
        <v>0</v>
      </c>
    </row>
    <row r="11" spans="1:14">
      <c r="A11" s="53"/>
      <c r="B11" s="52">
        <v>3</v>
      </c>
      <c r="C11" s="53" t="s">
        <v>60</v>
      </c>
      <c r="D11" s="53" t="s">
        <v>66</v>
      </c>
      <c r="E11" s="53" t="s">
        <v>90</v>
      </c>
      <c r="F11" s="53">
        <v>363448</v>
      </c>
      <c r="G11" s="53" t="s">
        <v>98</v>
      </c>
      <c r="H11" s="135">
        <f t="shared" ref="H11:H38" si="0">IF(E11&gt;0,4000,"")</f>
        <v>4000</v>
      </c>
      <c r="I11" s="136">
        <f>IF(F11&gt;0,IF(J11="",4600,""),"")</f>
        <v>4600</v>
      </c>
      <c r="J11" s="137"/>
      <c r="K11" s="137"/>
      <c r="L11" s="137"/>
      <c r="M11" s="135">
        <f>IF(E11&gt;0,1000,"")</f>
        <v>1000</v>
      </c>
      <c r="N11" s="135">
        <v>0</v>
      </c>
    </row>
    <row r="12" spans="1:14">
      <c r="A12" s="53"/>
      <c r="B12" s="52">
        <v>4</v>
      </c>
      <c r="C12" s="53" t="s">
        <v>68</v>
      </c>
      <c r="D12" s="53" t="s">
        <v>69</v>
      </c>
      <c r="E12" s="53" t="s">
        <v>91</v>
      </c>
      <c r="F12" s="53">
        <v>363447</v>
      </c>
      <c r="G12" s="53" t="s">
        <v>98</v>
      </c>
      <c r="H12" s="135">
        <f t="shared" si="0"/>
        <v>4000</v>
      </c>
      <c r="I12" s="136">
        <f t="shared" ref="I12:I38" si="1">IF(F12&gt;0,IF(J12="",4600,""),"")</f>
        <v>4600</v>
      </c>
      <c r="J12" s="137"/>
      <c r="K12" s="137"/>
      <c r="L12" s="137"/>
      <c r="M12" s="135">
        <f t="shared" ref="M12:M38" si="2">IF(E12&gt;0,1000,"")</f>
        <v>1000</v>
      </c>
      <c r="N12" s="135">
        <v>0</v>
      </c>
    </row>
    <row r="13" spans="1:14">
      <c r="A13" s="53"/>
      <c r="B13" s="52">
        <v>5</v>
      </c>
      <c r="C13" s="53" t="s">
        <v>68</v>
      </c>
      <c r="D13" s="53" t="s">
        <v>69</v>
      </c>
      <c r="E13" s="53" t="s">
        <v>92</v>
      </c>
      <c r="F13" s="53">
        <v>363436</v>
      </c>
      <c r="G13" s="53" t="s">
        <v>98</v>
      </c>
      <c r="H13" s="135">
        <f t="shared" si="0"/>
        <v>4000</v>
      </c>
      <c r="I13" s="136">
        <f t="shared" si="1"/>
        <v>4600</v>
      </c>
      <c r="J13" s="137"/>
      <c r="K13" s="137"/>
      <c r="L13" s="137"/>
      <c r="M13" s="135">
        <f t="shared" si="2"/>
        <v>1000</v>
      </c>
      <c r="N13" s="135">
        <v>0</v>
      </c>
    </row>
    <row r="14" spans="1:14">
      <c r="A14" s="53"/>
      <c r="B14" s="52">
        <v>6</v>
      </c>
      <c r="C14" s="53" t="s">
        <v>67</v>
      </c>
      <c r="D14" s="53" t="s">
        <v>70</v>
      </c>
      <c r="E14" s="53" t="s">
        <v>93</v>
      </c>
      <c r="F14" s="53">
        <v>363435</v>
      </c>
      <c r="G14" s="53" t="s">
        <v>98</v>
      </c>
      <c r="H14" s="135">
        <f t="shared" si="0"/>
        <v>4000</v>
      </c>
      <c r="I14" s="136">
        <f t="shared" si="1"/>
        <v>4600</v>
      </c>
      <c r="J14" s="137"/>
      <c r="K14" s="137"/>
      <c r="L14" s="137"/>
      <c r="M14" s="135">
        <f t="shared" si="2"/>
        <v>1000</v>
      </c>
      <c r="N14" s="135">
        <v>0</v>
      </c>
    </row>
    <row r="15" spans="1:14">
      <c r="A15" s="53"/>
      <c r="B15" s="52">
        <v>7</v>
      </c>
      <c r="C15" s="53" t="s">
        <v>67</v>
      </c>
      <c r="D15" s="53" t="s">
        <v>71</v>
      </c>
      <c r="E15" s="53" t="s">
        <v>94</v>
      </c>
      <c r="F15" s="53">
        <v>363376</v>
      </c>
      <c r="G15" s="53" t="s">
        <v>98</v>
      </c>
      <c r="H15" s="135">
        <f t="shared" si="0"/>
        <v>4000</v>
      </c>
      <c r="I15" s="136">
        <f t="shared" si="1"/>
        <v>4600</v>
      </c>
      <c r="J15" s="137"/>
      <c r="K15" s="137"/>
      <c r="L15" s="137"/>
      <c r="M15" s="135">
        <f t="shared" si="2"/>
        <v>1000</v>
      </c>
      <c r="N15" s="135">
        <v>0</v>
      </c>
    </row>
    <row r="16" spans="1:14">
      <c r="A16" s="53"/>
      <c r="B16" s="52">
        <v>8</v>
      </c>
      <c r="C16" s="53" t="s">
        <v>67</v>
      </c>
      <c r="D16" s="53" t="s">
        <v>71</v>
      </c>
      <c r="E16" s="53" t="s">
        <v>95</v>
      </c>
      <c r="F16" s="53">
        <v>363374</v>
      </c>
      <c r="G16" s="53" t="s">
        <v>98</v>
      </c>
      <c r="H16" s="135">
        <f t="shared" si="0"/>
        <v>4000</v>
      </c>
      <c r="I16" s="136">
        <f t="shared" si="1"/>
        <v>4600</v>
      </c>
      <c r="J16" s="137"/>
      <c r="K16" s="137"/>
      <c r="L16" s="137"/>
      <c r="M16" s="135">
        <f t="shared" si="2"/>
        <v>1000</v>
      </c>
      <c r="N16" s="135">
        <v>0</v>
      </c>
    </row>
    <row r="17" spans="1:14">
      <c r="A17" s="53"/>
      <c r="B17" s="52">
        <v>9</v>
      </c>
      <c r="C17" s="53" t="s">
        <v>61</v>
      </c>
      <c r="D17" s="53" t="s">
        <v>81</v>
      </c>
      <c r="E17" s="53" t="s">
        <v>96</v>
      </c>
      <c r="F17" s="53">
        <v>363357</v>
      </c>
      <c r="G17" s="53" t="s">
        <v>98</v>
      </c>
      <c r="H17" s="135">
        <f t="shared" si="0"/>
        <v>4000</v>
      </c>
      <c r="I17" s="136">
        <f t="shared" si="1"/>
        <v>4600</v>
      </c>
      <c r="J17" s="137"/>
      <c r="K17" s="137"/>
      <c r="L17" s="137"/>
      <c r="M17" s="135">
        <f t="shared" si="2"/>
        <v>1000</v>
      </c>
      <c r="N17" s="135">
        <v>0</v>
      </c>
    </row>
    <row r="18" spans="1:14">
      <c r="A18" s="53"/>
      <c r="B18" s="52">
        <v>10</v>
      </c>
      <c r="C18" s="53" t="s">
        <v>68</v>
      </c>
      <c r="D18" s="53" t="s">
        <v>69</v>
      </c>
      <c r="E18" s="53" t="s">
        <v>97</v>
      </c>
      <c r="F18" s="53">
        <v>363345</v>
      </c>
      <c r="G18" s="53" t="s">
        <v>98</v>
      </c>
      <c r="H18" s="135">
        <f t="shared" si="0"/>
        <v>4000</v>
      </c>
      <c r="I18" s="136">
        <f t="shared" si="1"/>
        <v>4600</v>
      </c>
      <c r="J18" s="137"/>
      <c r="K18" s="137"/>
      <c r="L18" s="137"/>
      <c r="M18" s="135">
        <f t="shared" si="2"/>
        <v>1000</v>
      </c>
      <c r="N18" s="135">
        <v>0</v>
      </c>
    </row>
    <row r="19" spans="1:14" hidden="1">
      <c r="A19" s="150">
        <v>43614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37"/>
      <c r="M19" s="135" t="str">
        <f t="shared" si="2"/>
        <v/>
      </c>
      <c r="N19" s="135">
        <v>0</v>
      </c>
    </row>
    <row r="20" spans="1:14" hidden="1">
      <c r="A20" s="131" t="s">
        <v>84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37"/>
      <c r="M20" s="135" t="str">
        <f t="shared" si="2"/>
        <v/>
      </c>
      <c r="N20" s="135">
        <v>0</v>
      </c>
    </row>
    <row r="21" spans="1:14" hidden="1">
      <c r="A21" s="131" t="s">
        <v>82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37"/>
      <c r="M21" s="135" t="str">
        <f t="shared" si="2"/>
        <v/>
      </c>
      <c r="N21" s="135">
        <v>0</v>
      </c>
    </row>
    <row r="22" spans="1:14">
      <c r="A22" s="53"/>
      <c r="B22" s="52">
        <v>1</v>
      </c>
      <c r="C22" s="53" t="s">
        <v>65</v>
      </c>
      <c r="D22" s="53" t="s">
        <v>61</v>
      </c>
      <c r="E22" s="53" t="s">
        <v>99</v>
      </c>
      <c r="F22" s="53">
        <v>363624</v>
      </c>
      <c r="G22" s="53" t="s">
        <v>98</v>
      </c>
      <c r="H22" s="135">
        <f t="shared" si="0"/>
        <v>4000</v>
      </c>
      <c r="I22" s="136">
        <f t="shared" si="1"/>
        <v>4600</v>
      </c>
      <c r="J22" s="137"/>
      <c r="K22" s="137"/>
      <c r="L22" s="137"/>
      <c r="M22" s="135">
        <f t="shared" si="2"/>
        <v>1000</v>
      </c>
      <c r="N22" s="135">
        <v>0</v>
      </c>
    </row>
    <row r="23" spans="1:14">
      <c r="A23" s="53"/>
      <c r="B23" s="52">
        <v>2</v>
      </c>
      <c r="C23" s="53" t="s">
        <v>72</v>
      </c>
      <c r="D23" s="53" t="s">
        <v>60</v>
      </c>
      <c r="E23" s="53" t="s">
        <v>100</v>
      </c>
      <c r="F23" s="53">
        <v>363621</v>
      </c>
      <c r="G23" s="53" t="s">
        <v>98</v>
      </c>
      <c r="H23" s="135">
        <f t="shared" si="0"/>
        <v>4000</v>
      </c>
      <c r="I23" s="136">
        <f t="shared" si="1"/>
        <v>4600</v>
      </c>
      <c r="J23" s="137"/>
      <c r="K23" s="137"/>
      <c r="L23" s="137"/>
      <c r="M23" s="135">
        <f t="shared" si="2"/>
        <v>1000</v>
      </c>
      <c r="N23" s="135">
        <v>0</v>
      </c>
    </row>
    <row r="24" spans="1:14">
      <c r="A24" s="53"/>
      <c r="B24" s="52">
        <v>3</v>
      </c>
      <c r="C24" s="53" t="s">
        <v>64</v>
      </c>
      <c r="D24" s="53" t="s">
        <v>63</v>
      </c>
      <c r="E24" s="53" t="s">
        <v>101</v>
      </c>
      <c r="F24" s="53">
        <v>363614</v>
      </c>
      <c r="G24" s="53" t="s">
        <v>98</v>
      </c>
      <c r="H24" s="135">
        <f t="shared" si="0"/>
        <v>4000</v>
      </c>
      <c r="I24" s="136">
        <f t="shared" si="1"/>
        <v>4600</v>
      </c>
      <c r="J24" s="137"/>
      <c r="K24" s="137"/>
      <c r="L24" s="137"/>
      <c r="M24" s="135">
        <f t="shared" si="2"/>
        <v>1000</v>
      </c>
      <c r="N24" s="135">
        <v>0</v>
      </c>
    </row>
    <row r="25" spans="1:14">
      <c r="A25" s="53"/>
      <c r="B25" s="52">
        <v>4</v>
      </c>
      <c r="C25" s="53" t="s">
        <v>85</v>
      </c>
      <c r="D25" s="53" t="s">
        <v>60</v>
      </c>
      <c r="E25" s="53" t="s">
        <v>102</v>
      </c>
      <c r="F25" s="53">
        <v>363611</v>
      </c>
      <c r="G25" s="53" t="s">
        <v>98</v>
      </c>
      <c r="H25" s="135">
        <f t="shared" si="0"/>
        <v>4000</v>
      </c>
      <c r="I25" s="136">
        <f t="shared" si="1"/>
        <v>4600</v>
      </c>
      <c r="J25" s="137"/>
      <c r="K25" s="137"/>
      <c r="L25" s="137"/>
      <c r="M25" s="135">
        <f t="shared" si="2"/>
        <v>1000</v>
      </c>
      <c r="N25" s="135">
        <v>0</v>
      </c>
    </row>
    <row r="26" spans="1:14">
      <c r="A26" s="53"/>
      <c r="B26" s="52">
        <v>5</v>
      </c>
      <c r="C26" s="53" t="s">
        <v>62</v>
      </c>
      <c r="D26" s="53" t="s">
        <v>60</v>
      </c>
      <c r="E26" s="53" t="s">
        <v>103</v>
      </c>
      <c r="F26" s="53">
        <v>363609</v>
      </c>
      <c r="G26" s="53" t="s">
        <v>98</v>
      </c>
      <c r="H26" s="135">
        <f t="shared" si="0"/>
        <v>4000</v>
      </c>
      <c r="I26" s="136">
        <f t="shared" si="1"/>
        <v>4600</v>
      </c>
      <c r="J26" s="137"/>
      <c r="K26" s="137"/>
      <c r="L26" s="137"/>
      <c r="M26" s="135">
        <f t="shared" si="2"/>
        <v>1000</v>
      </c>
      <c r="N26" s="135">
        <v>0</v>
      </c>
    </row>
    <row r="27" spans="1:14">
      <c r="A27" s="53"/>
      <c r="B27" s="52">
        <v>6</v>
      </c>
      <c r="C27" s="53" t="s">
        <v>65</v>
      </c>
      <c r="D27" s="53" t="s">
        <v>61</v>
      </c>
      <c r="E27" s="53" t="s">
        <v>104</v>
      </c>
      <c r="F27" s="53">
        <v>363599</v>
      </c>
      <c r="G27" s="53" t="s">
        <v>98</v>
      </c>
      <c r="H27" s="135">
        <f t="shared" si="0"/>
        <v>4000</v>
      </c>
      <c r="I27" s="136">
        <f t="shared" si="1"/>
        <v>4600</v>
      </c>
      <c r="J27" s="137"/>
      <c r="K27" s="137"/>
      <c r="L27" s="137"/>
      <c r="M27" s="135">
        <f t="shared" si="2"/>
        <v>1000</v>
      </c>
      <c r="N27" s="135">
        <v>0</v>
      </c>
    </row>
    <row r="28" spans="1:14">
      <c r="A28" s="53"/>
      <c r="B28" s="52">
        <v>7</v>
      </c>
      <c r="C28" s="53" t="s">
        <v>81</v>
      </c>
      <c r="D28" s="53" t="s">
        <v>61</v>
      </c>
      <c r="E28" s="53" t="s">
        <v>105</v>
      </c>
      <c r="F28" s="53">
        <v>363598</v>
      </c>
      <c r="G28" s="53" t="s">
        <v>98</v>
      </c>
      <c r="H28" s="135">
        <f t="shared" si="0"/>
        <v>4000</v>
      </c>
      <c r="I28" s="136">
        <f t="shared" si="1"/>
        <v>4600</v>
      </c>
      <c r="J28" s="137"/>
      <c r="K28" s="137"/>
      <c r="L28" s="137"/>
      <c r="M28" s="135">
        <f t="shared" si="2"/>
        <v>1000</v>
      </c>
      <c r="N28" s="135">
        <v>0</v>
      </c>
    </row>
    <row r="29" spans="1:14">
      <c r="A29" s="53"/>
      <c r="B29" s="52">
        <v>8</v>
      </c>
      <c r="C29" s="53" t="s">
        <v>71</v>
      </c>
      <c r="D29" s="53" t="s">
        <v>67</v>
      </c>
      <c r="E29" s="53" t="s">
        <v>106</v>
      </c>
      <c r="F29" s="53">
        <v>363597</v>
      </c>
      <c r="G29" s="53" t="s">
        <v>98</v>
      </c>
      <c r="H29" s="135">
        <f t="shared" si="0"/>
        <v>4000</v>
      </c>
      <c r="I29" s="136">
        <f t="shared" si="1"/>
        <v>4600</v>
      </c>
      <c r="J29" s="137"/>
      <c r="K29" s="137"/>
      <c r="L29" s="137"/>
      <c r="M29" s="135">
        <f t="shared" si="2"/>
        <v>1000</v>
      </c>
      <c r="N29" s="135">
        <v>0</v>
      </c>
    </row>
    <row r="30" spans="1:14">
      <c r="A30" s="53"/>
      <c r="B30" s="52">
        <v>9</v>
      </c>
      <c r="C30" s="53" t="s">
        <v>64</v>
      </c>
      <c r="D30" s="53" t="s">
        <v>63</v>
      </c>
      <c r="E30" s="53" t="s">
        <v>107</v>
      </c>
      <c r="F30" s="53">
        <v>363588</v>
      </c>
      <c r="G30" s="53" t="s">
        <v>98</v>
      </c>
      <c r="H30" s="135">
        <f t="shared" si="0"/>
        <v>4000</v>
      </c>
      <c r="I30" s="136">
        <f t="shared" si="1"/>
        <v>4600</v>
      </c>
      <c r="J30" s="137"/>
      <c r="K30" s="137"/>
      <c r="L30" s="137"/>
      <c r="M30" s="135">
        <f t="shared" si="2"/>
        <v>1000</v>
      </c>
      <c r="N30" s="135">
        <v>0</v>
      </c>
    </row>
    <row r="31" spans="1:14">
      <c r="A31" s="53"/>
      <c r="B31" s="52">
        <v>10</v>
      </c>
      <c r="C31" s="53" t="s">
        <v>66</v>
      </c>
      <c r="D31" s="53" t="s">
        <v>60</v>
      </c>
      <c r="E31" s="53" t="s">
        <v>108</v>
      </c>
      <c r="F31" s="53">
        <v>363542</v>
      </c>
      <c r="G31" s="53" t="s">
        <v>98</v>
      </c>
      <c r="H31" s="135">
        <f t="shared" si="0"/>
        <v>4000</v>
      </c>
      <c r="I31" s="136">
        <f t="shared" si="1"/>
        <v>4600</v>
      </c>
      <c r="J31" s="137"/>
      <c r="K31" s="137"/>
      <c r="L31" s="137"/>
      <c r="M31" s="135">
        <f t="shared" si="2"/>
        <v>1000</v>
      </c>
      <c r="N31" s="135">
        <v>0</v>
      </c>
    </row>
    <row r="32" spans="1:14">
      <c r="A32" s="53"/>
      <c r="B32" s="52">
        <v>11</v>
      </c>
      <c r="C32" s="53" t="s">
        <v>62</v>
      </c>
      <c r="D32" s="53" t="s">
        <v>60</v>
      </c>
      <c r="E32" s="53" t="s">
        <v>109</v>
      </c>
      <c r="F32" s="53">
        <v>363525</v>
      </c>
      <c r="G32" s="53" t="s">
        <v>98</v>
      </c>
      <c r="H32" s="135">
        <f t="shared" si="0"/>
        <v>4000</v>
      </c>
      <c r="I32" s="136">
        <f t="shared" si="1"/>
        <v>4600</v>
      </c>
      <c r="J32" s="137"/>
      <c r="K32" s="137"/>
      <c r="L32" s="137"/>
      <c r="M32" s="135">
        <f t="shared" si="2"/>
        <v>1000</v>
      </c>
      <c r="N32" s="135">
        <v>0</v>
      </c>
    </row>
    <row r="33" spans="1:14">
      <c r="A33" s="53"/>
      <c r="B33" s="52">
        <v>12</v>
      </c>
      <c r="C33" s="53" t="s">
        <v>64</v>
      </c>
      <c r="D33" s="53" t="s">
        <v>63</v>
      </c>
      <c r="E33" s="53" t="s">
        <v>110</v>
      </c>
      <c r="F33" s="53">
        <v>363524</v>
      </c>
      <c r="G33" s="53" t="s">
        <v>98</v>
      </c>
      <c r="H33" s="135">
        <f t="shared" si="0"/>
        <v>4000</v>
      </c>
      <c r="I33" s="136">
        <f t="shared" si="1"/>
        <v>4600</v>
      </c>
      <c r="J33" s="137"/>
      <c r="K33" s="137"/>
      <c r="L33" s="137"/>
      <c r="M33" s="135">
        <f t="shared" si="2"/>
        <v>1000</v>
      </c>
      <c r="N33" s="135">
        <v>0</v>
      </c>
    </row>
    <row r="34" spans="1:14">
      <c r="A34" s="53"/>
      <c r="B34" s="52">
        <v>13</v>
      </c>
      <c r="C34" s="53" t="s">
        <v>66</v>
      </c>
      <c r="D34" s="53" t="s">
        <v>60</v>
      </c>
      <c r="E34" s="53" t="s">
        <v>113</v>
      </c>
      <c r="F34" s="53">
        <v>363515</v>
      </c>
      <c r="G34" s="53" t="s">
        <v>98</v>
      </c>
      <c r="H34" s="135">
        <f t="shared" si="0"/>
        <v>4000</v>
      </c>
      <c r="I34" s="136">
        <f t="shared" si="1"/>
        <v>4600</v>
      </c>
      <c r="J34" s="137"/>
      <c r="K34" s="137"/>
      <c r="L34" s="137"/>
      <c r="M34" s="135">
        <f t="shared" si="2"/>
        <v>1000</v>
      </c>
      <c r="N34" s="135">
        <v>0</v>
      </c>
    </row>
    <row r="35" spans="1:14">
      <c r="A35" s="53"/>
      <c r="B35" s="52">
        <v>14</v>
      </c>
      <c r="C35" s="53" t="s">
        <v>115</v>
      </c>
      <c r="D35" s="53" t="s">
        <v>61</v>
      </c>
      <c r="E35" s="53" t="s">
        <v>111</v>
      </c>
      <c r="F35" s="53">
        <v>363509</v>
      </c>
      <c r="G35" s="53" t="s">
        <v>98</v>
      </c>
      <c r="H35" s="135">
        <f t="shared" si="0"/>
        <v>4000</v>
      </c>
      <c r="I35" s="136">
        <f t="shared" si="1"/>
        <v>4600</v>
      </c>
      <c r="J35" s="137"/>
      <c r="K35" s="137"/>
      <c r="L35" s="137"/>
      <c r="M35" s="135">
        <f t="shared" si="2"/>
        <v>1000</v>
      </c>
      <c r="N35" s="135">
        <v>0</v>
      </c>
    </row>
    <row r="36" spans="1:14">
      <c r="A36" s="53"/>
      <c r="B36" s="52">
        <v>15</v>
      </c>
      <c r="C36" s="53" t="s">
        <v>116</v>
      </c>
      <c r="D36" s="53" t="s">
        <v>68</v>
      </c>
      <c r="E36" s="53" t="s">
        <v>112</v>
      </c>
      <c r="F36" s="53">
        <v>363490</v>
      </c>
      <c r="G36" s="53" t="s">
        <v>98</v>
      </c>
      <c r="H36" s="135">
        <f t="shared" si="0"/>
        <v>4000</v>
      </c>
      <c r="I36" s="136">
        <f t="shared" si="1"/>
        <v>4600</v>
      </c>
      <c r="J36" s="137"/>
      <c r="K36" s="137"/>
      <c r="L36" s="137"/>
      <c r="M36" s="135">
        <f t="shared" si="2"/>
        <v>1000</v>
      </c>
      <c r="N36" s="135">
        <v>0</v>
      </c>
    </row>
    <row r="37" spans="1:14">
      <c r="A37" s="53"/>
      <c r="B37" s="52">
        <v>16</v>
      </c>
      <c r="C37" s="53" t="s">
        <v>69</v>
      </c>
      <c r="D37" s="53" t="s">
        <v>68</v>
      </c>
      <c r="E37" s="53" t="s">
        <v>114</v>
      </c>
      <c r="F37" s="53">
        <v>363481</v>
      </c>
      <c r="G37" s="53" t="s">
        <v>98</v>
      </c>
      <c r="H37" s="135">
        <f t="shared" si="0"/>
        <v>4000</v>
      </c>
      <c r="I37" s="136">
        <f t="shared" si="1"/>
        <v>4600</v>
      </c>
      <c r="J37" s="137"/>
      <c r="K37" s="137"/>
      <c r="L37" s="137"/>
      <c r="M37" s="135">
        <f t="shared" si="2"/>
        <v>1000</v>
      </c>
      <c r="N37" s="135">
        <v>0</v>
      </c>
    </row>
    <row r="38" spans="1:14" hidden="1">
      <c r="A38" s="53"/>
      <c r="B38" s="52"/>
      <c r="C38" s="53"/>
      <c r="D38" s="53"/>
      <c r="E38" s="53"/>
      <c r="F38" s="53"/>
      <c r="G38" s="53"/>
      <c r="H38" s="135" t="str">
        <f t="shared" si="0"/>
        <v/>
      </c>
      <c r="I38" s="136" t="str">
        <f t="shared" si="1"/>
        <v/>
      </c>
      <c r="J38" s="137"/>
      <c r="K38" s="137"/>
      <c r="L38" s="137"/>
      <c r="M38" s="135" t="str">
        <f t="shared" si="2"/>
        <v/>
      </c>
      <c r="N38" s="135">
        <v>0</v>
      </c>
    </row>
    <row r="39" spans="1:14" hidden="1">
      <c r="A39" s="150">
        <v>43611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</row>
    <row r="40" spans="1:14" hidden="1">
      <c r="A40" s="131" t="s">
        <v>117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</row>
    <row r="41" spans="1:14" hidden="1">
      <c r="A41" s="131" t="s">
        <v>118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</row>
    <row r="42" spans="1:14">
      <c r="A42" s="53"/>
      <c r="B42" s="52">
        <v>1</v>
      </c>
      <c r="C42" s="53" t="s">
        <v>120</v>
      </c>
      <c r="D42" s="53" t="s">
        <v>67</v>
      </c>
      <c r="E42" s="53" t="s">
        <v>119</v>
      </c>
      <c r="F42" s="53">
        <v>363205</v>
      </c>
      <c r="G42" s="53" t="s">
        <v>83</v>
      </c>
      <c r="H42" s="135">
        <f>IF(E42&gt;0,4000,"")</f>
        <v>4000</v>
      </c>
      <c r="I42" s="136">
        <v>0</v>
      </c>
      <c r="L42" s="132">
        <v>3000</v>
      </c>
      <c r="M42" s="135">
        <v>1000</v>
      </c>
      <c r="N42" s="135">
        <v>0</v>
      </c>
    </row>
    <row r="43" spans="1:14">
      <c r="A43" s="53"/>
      <c r="B43" s="52">
        <v>2</v>
      </c>
      <c r="C43" s="53" t="s">
        <v>86</v>
      </c>
      <c r="D43" s="53" t="s">
        <v>59</v>
      </c>
      <c r="E43" s="53" t="s">
        <v>121</v>
      </c>
      <c r="F43" s="53">
        <v>363117</v>
      </c>
      <c r="G43" s="53" t="s">
        <v>83</v>
      </c>
      <c r="H43" s="135">
        <f>IF(E43&gt;0,4000,"")</f>
        <v>4000</v>
      </c>
      <c r="I43" s="136">
        <v>0</v>
      </c>
      <c r="L43" s="132">
        <v>3000</v>
      </c>
      <c r="M43" s="135">
        <v>1000</v>
      </c>
      <c r="N43" s="135">
        <v>0</v>
      </c>
    </row>
    <row r="44" spans="1:14">
      <c r="B44" s="52"/>
    </row>
    <row r="45" spans="1:14">
      <c r="H45" s="154">
        <f>H46/4000</f>
        <v>28</v>
      </c>
      <c r="I45" s="154">
        <f>I46/4600</f>
        <v>26</v>
      </c>
      <c r="J45" s="138">
        <v>0</v>
      </c>
      <c r="K45" s="138">
        <v>0</v>
      </c>
      <c r="L45" s="139">
        <f>L46/3000</f>
        <v>2</v>
      </c>
      <c r="M45" s="138">
        <f>M46/1000</f>
        <v>28</v>
      </c>
      <c r="N45" s="138">
        <f>N46/10000</f>
        <v>0</v>
      </c>
    </row>
    <row r="46" spans="1:14">
      <c r="H46" s="155">
        <f t="shared" ref="H46:N46" si="3">SUM(H9:H43)</f>
        <v>112000</v>
      </c>
      <c r="I46" s="155">
        <f t="shared" si="3"/>
        <v>119600</v>
      </c>
      <c r="J46" s="132">
        <f t="shared" si="3"/>
        <v>0</v>
      </c>
      <c r="K46" s="132">
        <f t="shared" si="3"/>
        <v>0</v>
      </c>
      <c r="L46" s="132">
        <f t="shared" si="3"/>
        <v>6000</v>
      </c>
      <c r="M46" s="132">
        <f t="shared" si="3"/>
        <v>28000</v>
      </c>
      <c r="N46" s="132">
        <f t="shared" si="3"/>
        <v>0</v>
      </c>
    </row>
    <row r="47" spans="1:14">
      <c r="H47" s="132">
        <f>H46-'Shipping Audit'!C30</f>
        <v>0</v>
      </c>
      <c r="I47" s="132">
        <f>I46-'Shipping Audit'!I28</f>
        <v>0</v>
      </c>
    </row>
    <row r="52" spans="8:14">
      <c r="H52" s="138"/>
      <c r="I52" s="138"/>
      <c r="J52" s="138"/>
      <c r="K52" s="138"/>
      <c r="L52" s="139"/>
      <c r="M52" s="138"/>
      <c r="N52" s="138"/>
    </row>
  </sheetData>
  <autoFilter ref="A5:N43" xr:uid="{2798F67E-FBE0-4381-9DCC-A61CEFEC44C6}">
    <filterColumn colId="12">
      <customFilters>
        <customFilter operator="notEqual" val=" "/>
      </customFilters>
    </filterColumn>
  </autoFilter>
  <phoneticPr fontId="7"/>
  <pageMargins left="0.5" right="0.5" top="0.5" bottom="0.5" header="0" footer="0"/>
  <pageSetup paperSize="9" scale="5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20"/>
  <sheetViews>
    <sheetView topLeftCell="A4" zoomScaleNormal="100" zoomScaleSheetLayoutView="55" workbookViewId="0">
      <selection activeCell="D26" sqref="D26"/>
    </sheetView>
  </sheetViews>
  <sheetFormatPr defaultRowHeight="14.25"/>
  <cols>
    <col min="1" max="1" width="17.5703125" style="40" bestFit="1" customWidth="1"/>
    <col min="2" max="2" width="5.7109375" style="5" customWidth="1"/>
    <col min="3" max="3" width="25.42578125" style="16" customWidth="1"/>
    <col min="4" max="4" width="10.85546875" style="1" bestFit="1" customWidth="1"/>
    <col min="5" max="5" width="15.28515625" style="7" bestFit="1" customWidth="1"/>
    <col min="6" max="16384" width="9.140625" style="2"/>
  </cols>
  <sheetData>
    <row r="1" spans="1:13">
      <c r="B1" s="8"/>
      <c r="C1" s="14" t="s">
        <v>74</v>
      </c>
    </row>
    <row r="3" spans="1:13" ht="12.75" customHeight="1">
      <c r="C3" s="38" t="s">
        <v>36</v>
      </c>
      <c r="D3" s="3" t="s">
        <v>37</v>
      </c>
    </row>
    <row r="4" spans="1:13" s="7" customFormat="1" ht="12.75" customHeight="1">
      <c r="A4" s="23"/>
      <c r="B4" s="36"/>
      <c r="C4" s="43"/>
      <c r="D4" s="37"/>
    </row>
    <row r="5" spans="1:13" s="7" customFormat="1" ht="12.75">
      <c r="A5" s="23"/>
      <c r="B5" s="36"/>
      <c r="C5" s="43"/>
      <c r="D5" s="37"/>
      <c r="F5" s="45"/>
      <c r="G5" s="42"/>
      <c r="H5" s="42"/>
      <c r="I5" s="42"/>
      <c r="J5" s="42"/>
      <c r="K5" s="42"/>
      <c r="L5" s="42"/>
      <c r="M5" s="41"/>
    </row>
    <row r="6" spans="1:13" s="7" customFormat="1" ht="12.75" customHeight="1">
      <c r="A6" s="23"/>
      <c r="B6" s="36"/>
      <c r="C6" s="43"/>
      <c r="D6" s="37"/>
      <c r="F6" s="45"/>
      <c r="G6" s="42"/>
      <c r="H6" s="42"/>
      <c r="I6" s="42"/>
      <c r="J6" s="42"/>
      <c r="K6" s="42"/>
      <c r="L6" s="42"/>
      <c r="M6" s="41"/>
    </row>
    <row r="7" spans="1:13" s="7" customFormat="1" ht="12.75">
      <c r="A7" s="23"/>
      <c r="B7" s="36"/>
      <c r="C7" s="51"/>
      <c r="D7" s="37"/>
    </row>
    <row r="8" spans="1:13" s="7" customFormat="1" ht="13.5" thickBot="1">
      <c r="A8" s="23"/>
      <c r="B8" s="36"/>
      <c r="C8" s="49"/>
      <c r="D8" s="37"/>
      <c r="F8" s="41"/>
      <c r="G8" s="41"/>
      <c r="H8" s="41"/>
      <c r="I8" s="41"/>
      <c r="J8" s="41"/>
      <c r="K8" s="41"/>
      <c r="L8" s="41"/>
      <c r="M8" s="41"/>
    </row>
    <row r="9" spans="1:13" s="7" customFormat="1" ht="13.5" thickBot="1">
      <c r="A9" s="23"/>
      <c r="B9" s="36"/>
      <c r="C9" s="47"/>
      <c r="D9" s="37"/>
      <c r="F9" s="45"/>
      <c r="G9" s="42"/>
      <c r="H9" s="42"/>
      <c r="I9" s="42"/>
      <c r="J9" s="42"/>
      <c r="K9" s="42"/>
      <c r="L9" s="42"/>
      <c r="M9" s="41"/>
    </row>
    <row r="10" spans="1:13" s="7" customFormat="1" ht="13.5" thickBot="1">
      <c r="A10" s="23"/>
      <c r="B10" s="36"/>
      <c r="C10" s="47"/>
      <c r="D10" s="37"/>
      <c r="F10" s="45"/>
      <c r="G10" s="42"/>
      <c r="H10" s="42"/>
      <c r="I10" s="42"/>
      <c r="J10" s="42"/>
      <c r="K10" s="42"/>
      <c r="L10" s="42"/>
      <c r="M10" s="41"/>
    </row>
    <row r="11" spans="1:13" s="7" customFormat="1" ht="12.75" customHeight="1" thickBot="1">
      <c r="A11" s="23"/>
      <c r="B11" s="36"/>
      <c r="C11" s="47"/>
      <c r="D11" s="37"/>
      <c r="F11" s="45"/>
      <c r="G11" s="42"/>
      <c r="H11" s="42"/>
      <c r="I11" s="42"/>
      <c r="J11" s="42"/>
      <c r="K11" s="42"/>
      <c r="L11" s="42"/>
      <c r="M11" s="41"/>
    </row>
    <row r="12" spans="1:13" s="7" customFormat="1" ht="12.75" customHeight="1">
      <c r="A12" s="23"/>
      <c r="B12" s="36"/>
      <c r="C12" s="46"/>
      <c r="D12" s="37"/>
      <c r="F12" s="45"/>
      <c r="G12" s="42"/>
      <c r="H12" s="42"/>
      <c r="I12" s="42"/>
      <c r="J12" s="42"/>
      <c r="K12" s="42"/>
      <c r="L12" s="42"/>
      <c r="M12" s="41"/>
    </row>
    <row r="13" spans="1:13" s="7" customFormat="1" ht="12.75">
      <c r="A13" s="23"/>
      <c r="B13" s="36"/>
      <c r="C13" s="43"/>
      <c r="D13" s="37"/>
      <c r="F13" s="45"/>
      <c r="G13" s="42"/>
      <c r="H13" s="42"/>
      <c r="I13" s="42"/>
      <c r="J13" s="42"/>
      <c r="K13" s="42"/>
      <c r="L13" s="42"/>
      <c r="M13" s="41"/>
    </row>
    <row r="14" spans="1:13" s="7" customFormat="1" ht="13.5" customHeight="1">
      <c r="A14" s="23"/>
      <c r="B14" s="36"/>
      <c r="C14" s="43"/>
      <c r="D14" s="37"/>
      <c r="F14" s="48"/>
      <c r="G14" s="41"/>
      <c r="H14" s="41"/>
      <c r="I14" s="41"/>
      <c r="J14" s="41"/>
      <c r="K14" s="41"/>
      <c r="L14" s="41"/>
      <c r="M14" s="41"/>
    </row>
    <row r="15" spans="1:13" s="7" customFormat="1" ht="12.75">
      <c r="A15" s="23"/>
      <c r="B15" s="36"/>
      <c r="C15" s="13"/>
      <c r="D15" s="37"/>
      <c r="F15" s="48"/>
      <c r="G15" s="41"/>
      <c r="H15" s="41"/>
      <c r="I15" s="41"/>
      <c r="J15" s="41"/>
      <c r="K15" s="41"/>
      <c r="L15" s="41"/>
      <c r="M15" s="41"/>
    </row>
    <row r="16" spans="1:13" s="7" customFormat="1" ht="12.75">
      <c r="A16" s="23"/>
      <c r="B16" s="36"/>
      <c r="C16" s="13"/>
      <c r="D16" s="37"/>
      <c r="F16" s="41"/>
      <c r="G16" s="41"/>
      <c r="H16" s="41"/>
      <c r="I16" s="41"/>
      <c r="J16" s="41"/>
      <c r="K16" s="41"/>
      <c r="L16" s="41"/>
      <c r="M16" s="41"/>
    </row>
    <row r="17" spans="1:13" s="7" customFormat="1" ht="12.75">
      <c r="A17" s="23"/>
      <c r="B17" s="36"/>
      <c r="C17" s="43"/>
      <c r="D17" s="37"/>
      <c r="F17" s="42"/>
      <c r="G17" s="42"/>
      <c r="H17" s="42"/>
      <c r="I17" s="42"/>
      <c r="J17" s="42"/>
      <c r="K17" s="42"/>
      <c r="L17" s="42"/>
      <c r="M17" s="41"/>
    </row>
    <row r="18" spans="1:13" s="7" customFormat="1" ht="13.5" customHeight="1">
      <c r="A18" s="23"/>
      <c r="B18" s="36"/>
      <c r="C18" s="43"/>
      <c r="D18" s="37"/>
      <c r="F18" s="41"/>
      <c r="G18" s="41"/>
      <c r="H18" s="41"/>
      <c r="I18" s="41"/>
      <c r="J18" s="41"/>
      <c r="K18" s="41"/>
      <c r="L18" s="41"/>
      <c r="M18" s="41"/>
    </row>
    <row r="19" spans="1:13" s="7" customFormat="1" ht="12.75" customHeight="1">
      <c r="A19" s="40"/>
      <c r="B19" s="5"/>
      <c r="C19" s="24"/>
      <c r="D19" s="4">
        <f>SUM(D4:D18)</f>
        <v>0</v>
      </c>
      <c r="F19" s="44"/>
      <c r="G19" s="41"/>
      <c r="H19" s="41"/>
      <c r="I19" s="41"/>
      <c r="J19" s="41"/>
      <c r="K19" s="41"/>
      <c r="L19" s="41"/>
      <c r="M19" s="41"/>
    </row>
    <row r="20" spans="1:13" s="7" customFormat="1">
      <c r="A20" s="40"/>
      <c r="B20" s="5"/>
      <c r="C20" s="15"/>
      <c r="D20" s="6"/>
    </row>
  </sheetData>
  <sheetProtection formatCells="0" formatColumns="0" formatRows="0" insertColumns="0" insertRows="0" insertHyperlinks="0" deleteColumns="0" deleteRows="0" sort="0" autoFilter="0" pivotTables="0"/>
  <phoneticPr fontId="6"/>
  <pageMargins left="0" right="0" top="0.75" bottom="0" header="0" footer="0"/>
  <pageSetup paperSize="9" scale="14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63"/>
  <sheetViews>
    <sheetView zoomScaleNormal="100" zoomScaleSheetLayoutView="55" workbookViewId="0">
      <selection activeCell="A61" sqref="A61:IV61"/>
    </sheetView>
  </sheetViews>
  <sheetFormatPr defaultRowHeight="14.25"/>
  <cols>
    <col min="1" max="1" width="17.5703125" style="40" bestFit="1" customWidth="1"/>
    <col min="2" max="2" width="5.7109375" style="5" customWidth="1"/>
    <col min="3" max="3" width="25.42578125" style="16" customWidth="1"/>
    <col min="4" max="4" width="10.85546875" style="1" bestFit="1" customWidth="1"/>
    <col min="5" max="5" width="15.28515625" style="7" bestFit="1" customWidth="1"/>
    <col min="6" max="16384" width="9.140625" style="2"/>
  </cols>
  <sheetData>
    <row r="1" spans="1:5">
      <c r="B1" s="8"/>
      <c r="C1" s="14" t="s">
        <v>75</v>
      </c>
    </row>
    <row r="3" spans="1:5" ht="12.75" customHeight="1">
      <c r="C3" s="38" t="s">
        <v>36</v>
      </c>
      <c r="D3" s="3" t="s">
        <v>37</v>
      </c>
    </row>
    <row r="4" spans="1:5" ht="13.5" customHeight="1">
      <c r="A4" s="23"/>
      <c r="B4" s="36"/>
      <c r="C4" s="13"/>
      <c r="D4" s="37"/>
    </row>
    <row r="5" spans="1:5" ht="12.75" customHeight="1">
      <c r="A5" s="23"/>
      <c r="B5" s="36"/>
      <c r="C5" s="13"/>
      <c r="D5" s="37"/>
    </row>
    <row r="6" spans="1:5" ht="12.75" customHeight="1">
      <c r="A6" s="23"/>
      <c r="B6" s="36"/>
      <c r="C6" s="13"/>
      <c r="D6" s="37"/>
    </row>
    <row r="7" spans="1:5" ht="12.75" customHeight="1">
      <c r="A7" s="23"/>
      <c r="B7" s="36"/>
      <c r="C7" s="13"/>
      <c r="D7" s="37"/>
    </row>
    <row r="8" spans="1:5" ht="12.75" customHeight="1" thickBot="1">
      <c r="A8" s="23"/>
      <c r="B8" s="36"/>
      <c r="C8" s="20"/>
      <c r="D8" s="37"/>
    </row>
    <row r="9" spans="1:5" ht="12.75" customHeight="1">
      <c r="A9" s="23"/>
      <c r="B9" s="36"/>
      <c r="C9" s="19"/>
      <c r="D9" s="37"/>
    </row>
    <row r="10" spans="1:5" ht="12.75" customHeight="1">
      <c r="A10" s="23"/>
      <c r="B10" s="36"/>
      <c r="C10" s="13"/>
      <c r="D10" s="37"/>
    </row>
    <row r="11" spans="1:5" ht="12.75" customHeight="1">
      <c r="A11" s="23"/>
      <c r="B11" s="36"/>
      <c r="C11" s="13"/>
      <c r="D11" s="37"/>
    </row>
    <row r="12" spans="1:5" ht="12.75">
      <c r="A12" s="23"/>
      <c r="B12" s="36"/>
      <c r="C12" s="13"/>
      <c r="D12" s="37"/>
    </row>
    <row r="13" spans="1:5" ht="12" customHeight="1">
      <c r="A13" s="23"/>
      <c r="B13" s="36"/>
      <c r="C13" s="13"/>
      <c r="D13" s="37"/>
    </row>
    <row r="14" spans="1:5" ht="12.75">
      <c r="A14" s="23"/>
      <c r="B14" s="36"/>
      <c r="C14" s="13"/>
      <c r="D14" s="37"/>
    </row>
    <row r="15" spans="1:5" ht="13.5" thickBot="1">
      <c r="A15" s="23"/>
      <c r="B15" s="36"/>
      <c r="C15" s="20"/>
      <c r="D15" s="37"/>
    </row>
    <row r="16" spans="1:5" ht="12.75">
      <c r="A16" s="23"/>
      <c r="B16" s="36"/>
      <c r="C16" s="19"/>
      <c r="D16" s="37"/>
      <c r="E16" s="32"/>
    </row>
    <row r="17" spans="1:4" ht="12.75">
      <c r="A17" s="23"/>
      <c r="B17" s="36"/>
      <c r="C17" s="13"/>
      <c r="D17" s="37"/>
    </row>
    <row r="18" spans="1:4" ht="12" customHeight="1">
      <c r="A18" s="23"/>
      <c r="B18" s="36"/>
      <c r="C18" s="13"/>
      <c r="D18" s="37"/>
    </row>
    <row r="19" spans="1:4" ht="12" customHeight="1">
      <c r="A19" s="23"/>
      <c r="B19" s="36"/>
      <c r="C19" s="13"/>
      <c r="D19" s="37"/>
    </row>
    <row r="20" spans="1:4" ht="12.75">
      <c r="A20" s="23"/>
      <c r="B20" s="36"/>
      <c r="C20" s="13"/>
      <c r="D20" s="37"/>
    </row>
    <row r="21" spans="1:4" ht="13.5" thickBot="1">
      <c r="A21" s="23"/>
      <c r="B21" s="36"/>
      <c r="C21" s="20"/>
      <c r="D21" s="37"/>
    </row>
    <row r="22" spans="1:4" ht="12.75">
      <c r="A22" s="23"/>
      <c r="B22" s="36"/>
      <c r="C22" s="19"/>
      <c r="D22" s="37"/>
    </row>
    <row r="23" spans="1:4" ht="12.75">
      <c r="A23" s="23"/>
      <c r="B23" s="36"/>
      <c r="C23" s="13"/>
      <c r="D23" s="37"/>
    </row>
    <row r="24" spans="1:4" ht="12.75">
      <c r="A24" s="23"/>
      <c r="B24" s="36"/>
      <c r="C24" s="13"/>
      <c r="D24" s="37"/>
    </row>
    <row r="25" spans="1:4" ht="12.75">
      <c r="A25" s="23"/>
      <c r="B25" s="36"/>
      <c r="C25" s="13"/>
      <c r="D25" s="37"/>
    </row>
    <row r="26" spans="1:4" ht="13.5" thickBot="1">
      <c r="A26" s="23"/>
      <c r="B26" s="36"/>
      <c r="C26" s="20"/>
      <c r="D26" s="37"/>
    </row>
    <row r="27" spans="1:4" ht="12.75">
      <c r="A27" s="23"/>
      <c r="B27" s="36"/>
      <c r="C27" s="19"/>
      <c r="D27" s="37"/>
    </row>
    <row r="28" spans="1:4" ht="12.75">
      <c r="A28" s="23"/>
      <c r="B28" s="36"/>
      <c r="C28" s="13"/>
      <c r="D28" s="37"/>
    </row>
    <row r="29" spans="1:4" ht="12.75">
      <c r="A29" s="23"/>
      <c r="B29" s="36"/>
      <c r="C29" s="13"/>
      <c r="D29" s="37"/>
    </row>
    <row r="30" spans="1:4" ht="14.25" customHeight="1">
      <c r="A30" s="23"/>
      <c r="B30" s="36"/>
      <c r="C30" s="13"/>
      <c r="D30" s="37"/>
    </row>
    <row r="31" spans="1:4" ht="13.5" customHeight="1">
      <c r="A31" s="23"/>
      <c r="B31" s="36"/>
      <c r="C31" s="13"/>
      <c r="D31" s="37"/>
    </row>
    <row r="32" spans="1:4" ht="12.75" customHeight="1">
      <c r="A32" s="23"/>
      <c r="B32" s="36"/>
      <c r="C32" s="13"/>
      <c r="D32" s="37"/>
    </row>
    <row r="33" spans="1:4" ht="12.75" customHeight="1">
      <c r="A33" s="23"/>
      <c r="B33" s="36"/>
      <c r="C33" s="13"/>
      <c r="D33" s="37"/>
    </row>
    <row r="34" spans="1:4" ht="12.75" customHeight="1">
      <c r="A34" s="23"/>
      <c r="B34" s="36"/>
      <c r="C34" s="13"/>
      <c r="D34" s="37"/>
    </row>
    <row r="35" spans="1:4" ht="12.75" customHeight="1">
      <c r="A35" s="23"/>
      <c r="B35" s="36"/>
      <c r="C35" s="13"/>
      <c r="D35" s="37"/>
    </row>
    <row r="36" spans="1:4" ht="12.75">
      <c r="A36" s="23"/>
      <c r="B36" s="36"/>
      <c r="C36" s="13"/>
      <c r="D36" s="37"/>
    </row>
    <row r="37" spans="1:4" ht="13.5" customHeight="1">
      <c r="A37" s="23"/>
      <c r="B37" s="36"/>
      <c r="C37" s="13"/>
      <c r="D37" s="37"/>
    </row>
    <row r="38" spans="1:4" ht="12.75" customHeight="1" thickBot="1">
      <c r="A38" s="23"/>
      <c r="B38" s="36"/>
      <c r="C38" s="20"/>
      <c r="D38" s="37"/>
    </row>
    <row r="39" spans="1:4" ht="12.75" customHeight="1">
      <c r="A39" s="23"/>
      <c r="B39" s="36"/>
      <c r="C39" s="19"/>
      <c r="D39" s="37"/>
    </row>
    <row r="40" spans="1:4" ht="12.75">
      <c r="A40" s="23"/>
      <c r="B40" s="36"/>
      <c r="C40" s="13"/>
      <c r="D40" s="37"/>
    </row>
    <row r="41" spans="1:4" ht="12.75">
      <c r="A41" s="23"/>
      <c r="B41" s="36"/>
      <c r="C41" s="13"/>
      <c r="D41" s="37"/>
    </row>
    <row r="42" spans="1:4" ht="12.75" customHeight="1">
      <c r="A42" s="23"/>
      <c r="B42" s="36"/>
      <c r="C42" s="13"/>
      <c r="D42" s="37"/>
    </row>
    <row r="43" spans="1:4" ht="12.75" customHeight="1">
      <c r="A43" s="23"/>
      <c r="B43" s="36"/>
      <c r="C43" s="13"/>
      <c r="D43" s="37"/>
    </row>
    <row r="44" spans="1:4" ht="12.75">
      <c r="A44" s="23"/>
      <c r="B44" s="36"/>
      <c r="C44" s="13"/>
      <c r="D44" s="37"/>
    </row>
    <row r="45" spans="1:4" ht="13.5" customHeight="1">
      <c r="A45" s="23"/>
      <c r="B45" s="36"/>
      <c r="C45" s="13"/>
      <c r="D45" s="37"/>
    </row>
    <row r="46" spans="1:4" ht="12.75" customHeight="1" thickBot="1">
      <c r="A46" s="23"/>
      <c r="B46" s="36"/>
      <c r="C46" s="20"/>
      <c r="D46" s="37"/>
    </row>
    <row r="47" spans="1:4" ht="13.5" thickBot="1">
      <c r="A47" s="23"/>
      <c r="B47" s="36"/>
      <c r="C47" s="50"/>
      <c r="D47" s="37"/>
    </row>
    <row r="48" spans="1:4" ht="12.75">
      <c r="A48" s="23"/>
      <c r="B48" s="36"/>
      <c r="C48" s="19"/>
      <c r="D48" s="37"/>
    </row>
    <row r="49" spans="1:4" ht="12.75" customHeight="1">
      <c r="A49" s="23"/>
      <c r="B49" s="36"/>
      <c r="C49" s="13"/>
      <c r="D49" s="37"/>
    </row>
    <row r="50" spans="1:4" ht="12.75" customHeight="1" thickBot="1">
      <c r="A50" s="23"/>
      <c r="B50" s="36"/>
      <c r="C50" s="20"/>
      <c r="D50" s="37"/>
    </row>
    <row r="51" spans="1:4" ht="12.75">
      <c r="A51" s="23"/>
      <c r="B51" s="36"/>
      <c r="C51" s="19"/>
      <c r="D51" s="37"/>
    </row>
    <row r="52" spans="1:4" ht="13.5" customHeight="1">
      <c r="A52" s="23"/>
      <c r="B52" s="36"/>
      <c r="C52" s="13"/>
      <c r="D52" s="37"/>
    </row>
    <row r="53" spans="1:4" ht="12.75">
      <c r="A53" s="23"/>
      <c r="B53" s="36"/>
      <c r="C53" s="13"/>
      <c r="D53" s="37"/>
    </row>
    <row r="54" spans="1:4" ht="12.75">
      <c r="A54" s="23"/>
      <c r="B54" s="36"/>
      <c r="C54" s="13"/>
      <c r="D54" s="37"/>
    </row>
    <row r="55" spans="1:4" ht="12.75" customHeight="1">
      <c r="A55" s="23"/>
      <c r="B55" s="36"/>
      <c r="C55" s="13"/>
      <c r="D55" s="37"/>
    </row>
    <row r="56" spans="1:4" ht="12.75" customHeight="1">
      <c r="A56" s="23"/>
      <c r="B56" s="36"/>
      <c r="C56" s="13"/>
      <c r="D56" s="37"/>
    </row>
    <row r="57" spans="1:4" ht="12.75">
      <c r="A57" s="23"/>
      <c r="B57" s="36"/>
      <c r="C57" s="13"/>
      <c r="D57" s="37"/>
    </row>
    <row r="58" spans="1:4" ht="13.5" customHeight="1">
      <c r="A58" s="23"/>
      <c r="B58" s="36"/>
      <c r="C58" s="13"/>
      <c r="D58" s="37"/>
    </row>
    <row r="59" spans="1:4" ht="12.75" customHeight="1">
      <c r="A59" s="23"/>
      <c r="B59" s="36"/>
      <c r="C59" s="13"/>
      <c r="D59" s="37"/>
    </row>
    <row r="60" spans="1:4" ht="12.75">
      <c r="A60" s="23"/>
      <c r="B60" s="36"/>
      <c r="C60" s="13"/>
      <c r="D60" s="37"/>
    </row>
    <row r="61" spans="1:4" ht="12.75">
      <c r="A61" s="23"/>
      <c r="B61" s="36"/>
      <c r="C61" s="13"/>
      <c r="D61" s="37"/>
    </row>
    <row r="62" spans="1:4" ht="12.75" customHeight="1">
      <c r="C62" s="24"/>
      <c r="D62" s="4">
        <f>SUM(D4:D61)</f>
        <v>0</v>
      </c>
    </row>
    <row r="63" spans="1:4">
      <c r="C63" s="15"/>
      <c r="D63" s="6"/>
    </row>
  </sheetData>
  <sheetProtection formatCells="0" formatColumns="0" formatRows="0" insertColumns="0" insertRows="0" insertHyperlinks="0" deleteColumns="0" deleteRows="0" sort="0" autoFilter="0" pivotTables="0"/>
  <phoneticPr fontId="6"/>
  <pageMargins left="0" right="0" top="0.75" bottom="0" header="0" footer="0"/>
  <pageSetup paperSize="9" scale="135" orientation="portrait" horizontalDpi="300" verticalDpi="300" r:id="rId1"/>
  <headerFooter alignWithMargins="0"/>
  <rowBreaks count="1" manualBreakCount="1">
    <brk id="3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H21"/>
  <sheetViews>
    <sheetView zoomScaleNormal="100" workbookViewId="0">
      <selection activeCell="D28" sqref="D28"/>
    </sheetView>
  </sheetViews>
  <sheetFormatPr defaultRowHeight="12.75"/>
  <cols>
    <col min="1" max="1" width="3" bestFit="1" customWidth="1"/>
    <col min="2" max="2" width="19.85546875" style="12" bestFit="1" customWidth="1"/>
    <col min="3" max="3" width="27.5703125" bestFit="1" customWidth="1"/>
    <col min="4" max="4" width="10.5703125" style="17" bestFit="1" customWidth="1"/>
    <col min="5" max="5" width="5.5703125" bestFit="1" customWidth="1"/>
  </cols>
  <sheetData>
    <row r="1" spans="1:8" ht="20.25" customHeight="1">
      <c r="A1" s="9"/>
      <c r="B1" s="247" t="s">
        <v>58</v>
      </c>
      <c r="C1" s="247"/>
    </row>
    <row r="2" spans="1:8">
      <c r="B2" s="31" t="s">
        <v>36</v>
      </c>
      <c r="C2" s="10" t="s">
        <v>53</v>
      </c>
      <c r="D2" s="18" t="s">
        <v>37</v>
      </c>
    </row>
    <row r="3" spans="1:8" s="28" customFormat="1" ht="12.75" customHeight="1">
      <c r="A3" s="30">
        <v>1</v>
      </c>
      <c r="B3" s="39"/>
      <c r="C3" s="27"/>
      <c r="D3" s="26"/>
    </row>
    <row r="4" spans="1:8">
      <c r="B4" s="33" t="s">
        <v>2</v>
      </c>
      <c r="C4" s="11"/>
      <c r="D4" s="25">
        <f>SUM(D3:D3)</f>
        <v>0</v>
      </c>
    </row>
    <row r="9" spans="1:8">
      <c r="G9" s="34"/>
      <c r="H9" s="35"/>
    </row>
    <row r="14" spans="1:8">
      <c r="H14" s="29"/>
    </row>
    <row r="15" spans="1:8">
      <c r="H15" s="29"/>
    </row>
    <row r="16" spans="1:8">
      <c r="H16" s="29"/>
    </row>
    <row r="17" spans="8:8">
      <c r="H17" s="29"/>
    </row>
    <row r="18" spans="8:8">
      <c r="H18" s="29"/>
    </row>
    <row r="19" spans="8:8">
      <c r="H19" s="29"/>
    </row>
    <row r="20" spans="8:8">
      <c r="H20" s="29"/>
    </row>
    <row r="21" spans="8:8">
      <c r="H21" s="29"/>
    </row>
  </sheetData>
  <mergeCells count="1">
    <mergeCell ref="B1:C1"/>
  </mergeCells>
  <phoneticPr fontId="2" type="noConversion"/>
  <pageMargins left="0.5" right="0.25" top="0.643700787" bottom="0" header="0" footer="0"/>
  <pageSetup paperSize="9" scale="14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invoice</vt:lpstr>
      <vt:lpstr>Shipping Audit</vt:lpstr>
      <vt:lpstr>SHIPPING</vt:lpstr>
      <vt:lpstr>ATJ</vt:lpstr>
      <vt:lpstr>OTHER</vt:lpstr>
      <vt:lpstr>Extra charge for container</vt:lpstr>
      <vt:lpstr>ATJ!Print_Area</vt:lpstr>
      <vt:lpstr>'Extra charge for container'!Print_Area</vt:lpstr>
      <vt:lpstr>OTHER!Print_Area</vt:lpstr>
      <vt:lpstr>SHIPPING!Print_Area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 Mori</dc:creator>
  <cp:lastModifiedBy>Admin</cp:lastModifiedBy>
  <cp:lastPrinted>2019-06-07T02:35:22Z</cp:lastPrinted>
  <dcterms:created xsi:type="dcterms:W3CDTF">2006-05-02T16:31:22Z</dcterms:created>
  <dcterms:modified xsi:type="dcterms:W3CDTF">2019-06-13T05:29:54Z</dcterms:modified>
</cp:coreProperties>
</file>